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LP POMPA\Desktop\"/>
    </mc:Choice>
  </mc:AlternateContent>
  <bookViews>
    <workbookView xWindow="2730" yWindow="2730" windowWidth="21600" windowHeight="10650"/>
  </bookViews>
  <sheets>
    <sheet name="hesap" sheetId="1" r:id="rId1"/>
    <sheet name="TABLOLAR" sheetId="5" state="hidden" r:id="rId2"/>
    <sheet name="hr v" sheetId="4" state="hidden" r:id="rId3"/>
    <sheet name="BUHARLAŞMA BAS." sheetId="3" state="hidden" r:id="rId4"/>
  </sheets>
  <definedNames>
    <definedName name="_xlnm.Print_Area" localSheetId="0">hesap!$A$1:$G$42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5" l="1"/>
  <c r="F32" i="5" s="1"/>
  <c r="E32" i="5" l="1"/>
  <c r="C32" i="5"/>
  <c r="G32" i="5"/>
  <c r="D32" i="5"/>
  <c r="B32" i="5"/>
  <c r="C32" i="1"/>
  <c r="H20" i="1" l="1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156" i="4"/>
  <c r="G157" i="4"/>
  <c r="G158" i="4"/>
  <c r="G159" i="4"/>
  <c r="G160" i="4"/>
  <c r="G161" i="4"/>
  <c r="G129" i="4"/>
  <c r="H19" i="1"/>
  <c r="H18" i="1"/>
  <c r="H17" i="1"/>
  <c r="H16" i="1"/>
  <c r="H15" i="1"/>
  <c r="H16" i="5" l="1"/>
  <c r="C33" i="1"/>
  <c r="Q5" i="4"/>
  <c r="Q6" i="4" s="1"/>
  <c r="G4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N5" i="4"/>
  <c r="N6" i="4" s="1"/>
  <c r="C31" i="1" s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4" i="4"/>
  <c r="C29" i="1"/>
  <c r="C30" i="1"/>
  <c r="E30" i="1" s="1"/>
  <c r="C28" i="1"/>
  <c r="C25" i="1" s="1"/>
  <c r="B38" i="1" s="1"/>
  <c r="C24" i="1" l="1"/>
  <c r="I24" i="1" s="1"/>
  <c r="C26" i="1" s="1"/>
  <c r="C27" i="1"/>
  <c r="C38" i="1" l="1"/>
</calcChain>
</file>

<file path=xl/sharedStrings.xml><?xml version="1.0" encoding="utf-8"?>
<sst xmlns="http://schemas.openxmlformats.org/spreadsheetml/2006/main" count="530" uniqueCount="61">
  <si>
    <t>NPSH</t>
  </si>
  <si>
    <t>SUYUN ISISI</t>
  </si>
  <si>
    <t>BAR</t>
  </si>
  <si>
    <t xml:space="preserve">      SUYUN ÖZGÜL AĞIRLIĞI        γ</t>
  </si>
  <si>
    <t>ATMOSFERİK BASINÇ            Pa</t>
  </si>
  <si>
    <t>POMPANIN ÇALIŞACAĞI RAKIM</t>
  </si>
  <si>
    <t>DEBİ</t>
  </si>
  <si>
    <t>BASMA YÜKSEKLİĞİ</t>
  </si>
  <si>
    <t>m</t>
  </si>
  <si>
    <t>m3/h</t>
  </si>
  <si>
    <r>
      <rPr>
        <vertAlign val="superscript"/>
        <sz val="11"/>
        <color theme="1"/>
        <rFont val="Calibri"/>
        <family val="2"/>
        <charset val="162"/>
        <scheme val="minor"/>
      </rPr>
      <t>0</t>
    </r>
    <r>
      <rPr>
        <sz val="11"/>
        <color theme="1"/>
        <rFont val="Calibri"/>
        <family val="2"/>
        <charset val="162"/>
        <scheme val="minor"/>
      </rPr>
      <t>C</t>
    </r>
  </si>
  <si>
    <t>mm</t>
  </si>
  <si>
    <t>DÜZ BORU UZUNLUĞU</t>
  </si>
  <si>
    <r>
      <t>90</t>
    </r>
    <r>
      <rPr>
        <vertAlign val="superscript"/>
        <sz val="11"/>
        <color theme="1"/>
        <rFont val="Calibri"/>
        <family val="2"/>
        <charset val="162"/>
        <scheme val="minor"/>
      </rPr>
      <t>0</t>
    </r>
    <r>
      <rPr>
        <sz val="11"/>
        <color theme="1"/>
        <rFont val="Calibri"/>
        <family val="2"/>
        <charset val="162"/>
        <scheme val="minor"/>
      </rPr>
      <t xml:space="preserve"> DİRSEK SAYISI</t>
    </r>
  </si>
  <si>
    <r>
      <t>45</t>
    </r>
    <r>
      <rPr>
        <vertAlign val="superscript"/>
        <sz val="11"/>
        <color theme="1"/>
        <rFont val="Calibri"/>
        <family val="2"/>
        <charset val="162"/>
        <scheme val="minor"/>
      </rPr>
      <t>0</t>
    </r>
    <r>
      <rPr>
        <sz val="11"/>
        <color theme="1"/>
        <rFont val="Calibri"/>
        <family val="2"/>
        <charset val="162"/>
        <scheme val="minor"/>
      </rPr>
      <t xml:space="preserve"> DİRSEK SAYISI</t>
    </r>
  </si>
  <si>
    <t>ADET</t>
  </si>
  <si>
    <r>
      <t>90</t>
    </r>
    <r>
      <rPr>
        <vertAlign val="superscript"/>
        <sz val="11"/>
        <color theme="1"/>
        <rFont val="Calibri"/>
        <family val="2"/>
        <charset val="162"/>
        <scheme val="minor"/>
      </rPr>
      <t>0</t>
    </r>
    <r>
      <rPr>
        <sz val="11"/>
        <color theme="1"/>
        <rFont val="Calibri"/>
        <family val="2"/>
        <charset val="162"/>
        <scheme val="minor"/>
      </rPr>
      <t xml:space="preserve"> GENİŞ DİRSEK SAYISI</t>
    </r>
  </si>
  <si>
    <t>MANŞON T VEYA ISTAVROZ SAYISI</t>
  </si>
  <si>
    <t>VANA</t>
  </si>
  <si>
    <t>ÇEKVALF</t>
  </si>
  <si>
    <t>BUHARLAŞMA BASINCI     Pv</t>
  </si>
  <si>
    <t>1. TABLO</t>
  </si>
  <si>
    <t>GALVANİZLİ VEYA BOYALI ÇELİK BORU</t>
  </si>
  <si>
    <t>PASLANMAZ ÇELİK VEYA BAKIR BORU</t>
  </si>
  <si>
    <t>PVC VEYA PE BORU</t>
  </si>
  <si>
    <t>DÖKÜM DEMİR BORU</t>
  </si>
  <si>
    <t>KATSAYI</t>
  </si>
  <si>
    <t>BORU TİPİ</t>
  </si>
  <si>
    <t>v</t>
  </si>
  <si>
    <t>hr</t>
  </si>
  <si>
    <t>HP+HZ</t>
  </si>
  <si>
    <t>NPSH+0,5+HF+HPV</t>
  </si>
  <si>
    <t>SONUÇ</t>
  </si>
  <si>
    <t xml:space="preserve">MANŞON T VEYA ISTAVROZ </t>
  </si>
  <si>
    <r>
      <t xml:space="preserve">SICAKLIK </t>
    </r>
    <r>
      <rPr>
        <vertAlign val="superscript"/>
        <sz val="11"/>
        <color theme="1"/>
        <rFont val="Calibri"/>
        <family val="2"/>
        <charset val="162"/>
        <scheme val="minor"/>
      </rPr>
      <t>O</t>
    </r>
    <r>
      <rPr>
        <sz val="11"/>
        <color theme="1"/>
        <rFont val="Calibri"/>
        <family val="2"/>
        <charset val="162"/>
        <scheme val="minor"/>
      </rPr>
      <t>C</t>
    </r>
  </si>
  <si>
    <t>SICAKLIK K</t>
  </si>
  <si>
    <t>Pv
bar</t>
  </si>
  <si>
    <t>γ
kg/dm3</t>
  </si>
  <si>
    <t>BUHARLAŞMA BASINCI VE ÖZGÜL AĞIRLIK TABLOSU</t>
  </si>
  <si>
    <t>kg/dm3</t>
  </si>
  <si>
    <t>ŞART V</t>
  </si>
  <si>
    <t>V</t>
  </si>
  <si>
    <t>ŞART hr</t>
  </si>
  <si>
    <t>SEÇ</t>
  </si>
  <si>
    <t>RAKIMA BAĞLI KAYIP</t>
  </si>
  <si>
    <t>YAZ</t>
  </si>
  <si>
    <t>Hr</t>
  </si>
  <si>
    <t>Hp</t>
  </si>
  <si>
    <t>Hf</t>
  </si>
  <si>
    <t>Hpv</t>
  </si>
  <si>
    <t>EMİŞ YÜKSEKLİĞİ    Hz</t>
  </si>
  <si>
    <t>SEÇİLEN BORU ÇAPI</t>
  </si>
  <si>
    <t>BORUDAKİ SU HIZI v</t>
  </si>
  <si>
    <t>m/s</t>
  </si>
  <si>
    <t>SICAKLIĞA BAĞLI KAYIP</t>
  </si>
  <si>
    <t>POMPA VE SİPARİŞ BİLGİLERİ</t>
  </si>
  <si>
    <t>SEÇİLEN BORU TİPİ</t>
  </si>
  <si>
    <t>TİP</t>
  </si>
  <si>
    <t>EMİŞ YAPABİLİR.</t>
  </si>
  <si>
    <t>EMİŞ YAPAMAZ.</t>
  </si>
  <si>
    <t>EMİŞ YAPAMAZ NETİCESİ ALINDI İSE BORU ÇAPI BÜYÜTÜLEREK HESAPLAMA TEKRARLANABİLİR.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</si>
</sst>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vertAlign val="superscript"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1"/>
      <color rgb="FFFF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20"/>
      <color rgb="FFFF0000"/>
      <name val="Calibri"/>
      <family val="2"/>
      <charset val="162"/>
    </font>
    <font>
      <sz val="20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sz val="11"/>
      <color theme="0" tint="-0.34998626667073579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5" fillId="2" borderId="29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righ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 wrapText="1" indent="1"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 indent="1"/>
    </xf>
    <xf numFmtId="0" fontId="6" fillId="0" borderId="30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8" fillId="2" borderId="3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8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6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3" borderId="11" xfId="0" applyFont="1" applyFill="1" applyBorder="1" applyAlignment="1">
      <alignment horizontal="right"/>
    </xf>
    <xf numFmtId="0" fontId="6" fillId="3" borderId="13" xfId="0" applyFont="1" applyFill="1" applyBorder="1"/>
    <xf numFmtId="0" fontId="7" fillId="0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Protection="1"/>
    <xf numFmtId="0" fontId="0" fillId="3" borderId="0" xfId="0" applyFill="1" applyProtection="1"/>
    <xf numFmtId="0" fontId="1" fillId="3" borderId="1" xfId="0" applyFont="1" applyFill="1" applyBorder="1" applyAlignment="1" applyProtection="1">
      <alignment horizontal="center"/>
    </xf>
    <xf numFmtId="0" fontId="0" fillId="3" borderId="19" xfId="0" applyFill="1" applyBorder="1" applyAlignment="1" applyProtection="1"/>
    <xf numFmtId="0" fontId="0" fillId="3" borderId="20" xfId="0" applyFill="1" applyBorder="1" applyAlignment="1" applyProtection="1"/>
    <xf numFmtId="0" fontId="0" fillId="3" borderId="21" xfId="0" applyFill="1" applyBorder="1" applyAlignment="1" applyProtection="1"/>
    <xf numFmtId="0" fontId="0" fillId="3" borderId="34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</xf>
    <xf numFmtId="0" fontId="0" fillId="3" borderId="35" xfId="0" applyFill="1" applyBorder="1" applyAlignment="1" applyProtection="1">
      <alignment horizontal="center"/>
    </xf>
    <xf numFmtId="0" fontId="0" fillId="3" borderId="25" xfId="0" applyFill="1" applyBorder="1" applyAlignment="1" applyProtection="1"/>
    <xf numFmtId="0" fontId="0" fillId="3" borderId="14" xfId="0" applyFill="1" applyBorder="1" applyAlignment="1" applyProtection="1"/>
    <xf numFmtId="0" fontId="0" fillId="3" borderId="15" xfId="0" applyFill="1" applyBorder="1" applyAlignment="1" applyProtection="1"/>
    <xf numFmtId="0" fontId="0" fillId="3" borderId="36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right" wrapText="1"/>
    </xf>
    <xf numFmtId="0" fontId="0" fillId="3" borderId="7" xfId="0" applyFill="1" applyBorder="1" applyAlignment="1" applyProtection="1">
      <alignment horizontal="left"/>
    </xf>
    <xf numFmtId="0" fontId="0" fillId="3" borderId="7" xfId="0" applyFill="1" applyBorder="1" applyAlignment="1" applyProtection="1">
      <alignment horizontal="right"/>
    </xf>
    <xf numFmtId="0" fontId="0" fillId="3" borderId="8" xfId="0" applyFill="1" applyBorder="1" applyAlignment="1" applyProtection="1">
      <alignment horizontal="right"/>
    </xf>
    <xf numFmtId="0" fontId="0" fillId="3" borderId="9" xfId="0" applyFill="1" applyBorder="1" applyAlignment="1" applyProtection="1">
      <alignment horizontal="right" wrapText="1"/>
    </xf>
    <xf numFmtId="0" fontId="0" fillId="3" borderId="5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Alignment="1" applyProtection="1">
      <alignment horizontal="right" wrapText="1"/>
    </xf>
    <xf numFmtId="0" fontId="0" fillId="3" borderId="12" xfId="0" applyFill="1" applyBorder="1" applyAlignment="1" applyProtection="1">
      <alignment horizontal="left"/>
    </xf>
    <xf numFmtId="0" fontId="0" fillId="3" borderId="12" xfId="0" applyFill="1" applyBorder="1" applyProtection="1"/>
    <xf numFmtId="0" fontId="0" fillId="3" borderId="13" xfId="0" applyFill="1" applyBorder="1" applyProtection="1"/>
    <xf numFmtId="0" fontId="0" fillId="4" borderId="0" xfId="0" applyFill="1"/>
    <xf numFmtId="0" fontId="0" fillId="4" borderId="0" xfId="0" applyFill="1" applyAlignment="1">
      <alignment horizontal="right" wrapText="1"/>
    </xf>
    <xf numFmtId="0" fontId="0" fillId="4" borderId="0" xfId="0" applyFill="1" applyAlignment="1">
      <alignment horizontal="left"/>
    </xf>
    <xf numFmtId="0" fontId="0" fillId="4" borderId="38" xfId="0" applyFill="1" applyBorder="1" applyAlignment="1">
      <alignment horizontal="right" wrapText="1"/>
    </xf>
    <xf numFmtId="0" fontId="0" fillId="4" borderId="45" xfId="0" applyFill="1" applyBorder="1" applyAlignment="1" applyProtection="1">
      <alignment horizontal="right"/>
      <protection locked="0"/>
    </xf>
    <xf numFmtId="0" fontId="0" fillId="4" borderId="45" xfId="0" applyFill="1" applyBorder="1"/>
    <xf numFmtId="0" fontId="0" fillId="4" borderId="39" xfId="0" applyFill="1" applyBorder="1"/>
    <xf numFmtId="0" fontId="0" fillId="4" borderId="40" xfId="0" applyFill="1" applyBorder="1" applyAlignment="1">
      <alignment horizontal="right" wrapText="1"/>
    </xf>
    <xf numFmtId="0" fontId="0" fillId="4" borderId="5" xfId="0" applyFill="1" applyBorder="1" applyAlignment="1" applyProtection="1">
      <alignment horizontal="right"/>
      <protection locked="0"/>
    </xf>
    <xf numFmtId="0" fontId="0" fillId="4" borderId="5" xfId="0" applyFill="1" applyBorder="1"/>
    <xf numFmtId="0" fontId="0" fillId="4" borderId="41" xfId="0" applyFill="1" applyBorder="1"/>
    <xf numFmtId="0" fontId="12" fillId="4" borderId="0" xfId="0" applyFont="1" applyFill="1"/>
    <xf numFmtId="0" fontId="0" fillId="4" borderId="42" xfId="0" applyFill="1" applyBorder="1" applyAlignment="1">
      <alignment horizontal="right" wrapText="1"/>
    </xf>
    <xf numFmtId="0" fontId="0" fillId="4" borderId="46" xfId="0" applyFill="1" applyBorder="1" applyAlignment="1" applyProtection="1">
      <alignment horizontal="left"/>
      <protection locked="0"/>
    </xf>
    <xf numFmtId="0" fontId="0" fillId="4" borderId="46" xfId="0" applyFill="1" applyBorder="1"/>
    <xf numFmtId="0" fontId="0" fillId="4" borderId="43" xfId="0" applyFill="1" applyBorder="1"/>
    <xf numFmtId="2" fontId="0" fillId="4" borderId="45" xfId="0" applyNumberFormat="1" applyFill="1" applyBorder="1" applyAlignment="1">
      <alignment horizontal="right"/>
    </xf>
    <xf numFmtId="0" fontId="0" fillId="4" borderId="0" xfId="0" applyFill="1" applyBorder="1"/>
    <xf numFmtId="2" fontId="0" fillId="4" borderId="5" xfId="0" applyNumberFormat="1" applyFill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2" fontId="0" fillId="4" borderId="46" xfId="0" applyNumberFormat="1" applyFill="1" applyBorder="1" applyAlignment="1">
      <alignment horizontal="right"/>
    </xf>
    <xf numFmtId="0" fontId="0" fillId="4" borderId="51" xfId="0" applyFill="1" applyBorder="1" applyAlignment="1">
      <alignment horizontal="center" vertical="center" wrapText="1"/>
    </xf>
    <xf numFmtId="0" fontId="0" fillId="4" borderId="53" xfId="0" applyFill="1" applyBorder="1" applyAlignment="1">
      <alignment horizontal="center" vertical="center"/>
    </xf>
    <xf numFmtId="2" fontId="13" fillId="4" borderId="52" xfId="0" applyNumberFormat="1" applyFont="1" applyFill="1" applyBorder="1" applyAlignment="1">
      <alignment horizontal="center" vertical="center" wrapText="1"/>
    </xf>
    <xf numFmtId="2" fontId="13" fillId="4" borderId="54" xfId="0" applyNumberFormat="1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wrapText="1"/>
    </xf>
    <xf numFmtId="0" fontId="10" fillId="4" borderId="48" xfId="0" applyFont="1" applyFill="1" applyBorder="1" applyAlignment="1">
      <alignment horizontal="center" wrapText="1"/>
    </xf>
    <xf numFmtId="0" fontId="10" fillId="4" borderId="49" xfId="0" applyFont="1" applyFill="1" applyBorder="1" applyAlignment="1">
      <alignment horizontal="center" wrapText="1"/>
    </xf>
    <xf numFmtId="0" fontId="1" fillId="4" borderId="55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wrapText="1"/>
    </xf>
    <xf numFmtId="0" fontId="1" fillId="4" borderId="58" xfId="0" applyFont="1" applyFill="1" applyBorder="1" applyAlignment="1">
      <alignment horizontal="center" wrapText="1"/>
    </xf>
    <xf numFmtId="0" fontId="3" fillId="3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0" fontId="1" fillId="3" borderId="23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1163411</xdr:colOff>
      <xdr:row>1</xdr:row>
      <xdr:rowOff>104774</xdr:rowOff>
    </xdr:from>
    <xdr:to>
      <xdr:col>4</xdr:col>
      <xdr:colOff>266699</xdr:colOff>
      <xdr:row>4</xdr:row>
      <xdr:rowOff>175363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86" y="295274"/>
          <a:ext cx="1913163" cy="642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63"/>
  <sheetViews>
    <sheetView tabSelected="1" view="pageBreakPreview" zoomScaleNormal="100" zoomScaleSheetLayoutView="100" workbookViewId="0">
      <selection activeCell="K19" sqref="K19"/>
    </sheetView>
  </sheetViews>
  <sheetFormatPr defaultRowHeight="15" x14ac:dyDescent="0.25"/>
  <cols>
    <col min="1" max="1" width="4.42578125" style="68" customWidth="1"/>
    <col min="2" max="2" width="32" style="69" bestFit="1" customWidth="1"/>
    <col min="3" max="3" width="34.42578125" style="70" customWidth="1"/>
    <col min="4" max="4" width="7.7109375" style="68" customWidth="1"/>
    <col min="5" max="5" width="4" style="68" bestFit="1" customWidth="1"/>
    <col min="6" max="7" width="5.28515625" style="68" customWidth="1"/>
    <col min="8" max="8" width="5.5703125" style="68" bestFit="1" customWidth="1"/>
    <col min="9" max="9" width="8.28515625" style="68" bestFit="1" customWidth="1"/>
    <col min="10" max="12" width="5.5703125" style="68" bestFit="1" customWidth="1"/>
    <col min="13" max="15" width="4" style="68" bestFit="1" customWidth="1"/>
    <col min="16" max="16384" width="9.140625" style="68"/>
  </cols>
  <sheetData>
    <row r="6" spans="2:13" ht="15.75" thickBot="1" x14ac:dyDescent="0.3"/>
    <row r="7" spans="2:13" ht="27.75" thickTop="1" thickBot="1" x14ac:dyDescent="0.45">
      <c r="B7" s="95" t="s">
        <v>55</v>
      </c>
      <c r="C7" s="96"/>
      <c r="D7" s="96"/>
      <c r="E7" s="97"/>
    </row>
    <row r="8" spans="2:13" ht="15.75" thickTop="1" x14ac:dyDescent="0.25">
      <c r="B8" s="71" t="s">
        <v>5</v>
      </c>
      <c r="C8" s="72">
        <v>0</v>
      </c>
      <c r="D8" s="73" t="s">
        <v>8</v>
      </c>
      <c r="E8" s="74" t="s">
        <v>43</v>
      </c>
    </row>
    <row r="9" spans="2:13" x14ac:dyDescent="0.25">
      <c r="B9" s="75" t="s">
        <v>6</v>
      </c>
      <c r="C9" s="76">
        <v>90</v>
      </c>
      <c r="D9" s="77" t="s">
        <v>9</v>
      </c>
      <c r="E9" s="78" t="s">
        <v>43</v>
      </c>
    </row>
    <row r="10" spans="2:13" x14ac:dyDescent="0.25">
      <c r="B10" s="75" t="s">
        <v>7</v>
      </c>
      <c r="C10" s="76">
        <v>67</v>
      </c>
      <c r="D10" s="77" t="s">
        <v>8</v>
      </c>
      <c r="E10" s="78" t="s">
        <v>45</v>
      </c>
    </row>
    <row r="11" spans="2:13" ht="17.25" x14ac:dyDescent="0.25">
      <c r="B11" s="75" t="s">
        <v>1</v>
      </c>
      <c r="C11" s="76">
        <v>25</v>
      </c>
      <c r="D11" s="77" t="s">
        <v>10</v>
      </c>
      <c r="E11" s="78" t="s">
        <v>43</v>
      </c>
    </row>
    <row r="12" spans="2:13" x14ac:dyDescent="0.25">
      <c r="B12" s="75" t="s">
        <v>0</v>
      </c>
      <c r="C12" s="76">
        <v>2</v>
      </c>
      <c r="D12" s="77" t="s">
        <v>8</v>
      </c>
      <c r="E12" s="78" t="s">
        <v>45</v>
      </c>
      <c r="H12" s="79"/>
      <c r="I12" s="79"/>
      <c r="J12" s="79"/>
      <c r="K12" s="79"/>
      <c r="L12" s="79"/>
      <c r="M12" s="79"/>
    </row>
    <row r="13" spans="2:13" x14ac:dyDescent="0.25">
      <c r="B13" s="75" t="s">
        <v>50</v>
      </c>
      <c r="C13" s="76">
        <v>3.5</v>
      </c>
      <c r="D13" s="77" t="s">
        <v>8</v>
      </c>
      <c r="E13" s="78" t="s">
        <v>45</v>
      </c>
      <c r="H13" s="79"/>
      <c r="I13" s="79"/>
      <c r="J13" s="79"/>
      <c r="K13" s="79"/>
      <c r="L13" s="79"/>
      <c r="M13" s="79"/>
    </row>
    <row r="14" spans="2:13" x14ac:dyDescent="0.25">
      <c r="B14" s="75" t="s">
        <v>51</v>
      </c>
      <c r="C14" s="76">
        <v>100</v>
      </c>
      <c r="D14" s="77" t="s">
        <v>11</v>
      </c>
      <c r="E14" s="78" t="s">
        <v>43</v>
      </c>
      <c r="H14" s="79"/>
      <c r="I14" s="79"/>
      <c r="J14" s="79"/>
      <c r="K14" s="79"/>
      <c r="L14" s="79"/>
      <c r="M14" s="79"/>
    </row>
    <row r="15" spans="2:13" ht="17.25" x14ac:dyDescent="0.25">
      <c r="B15" s="75" t="s">
        <v>14</v>
      </c>
      <c r="C15" s="76">
        <v>0</v>
      </c>
      <c r="D15" s="77" t="s">
        <v>15</v>
      </c>
      <c r="E15" s="78" t="s">
        <v>45</v>
      </c>
      <c r="H15" s="79">
        <f>TABLOLAR!B32</f>
        <v>1.665</v>
      </c>
      <c r="I15" s="79"/>
      <c r="J15" s="79"/>
      <c r="K15" s="79"/>
      <c r="L15" s="79"/>
      <c r="M15" s="79"/>
    </row>
    <row r="16" spans="2:13" ht="17.25" x14ac:dyDescent="0.25">
      <c r="B16" s="75" t="s">
        <v>13</v>
      </c>
      <c r="C16" s="76">
        <v>1</v>
      </c>
      <c r="D16" s="77" t="s">
        <v>15</v>
      </c>
      <c r="E16" s="78" t="s">
        <v>45</v>
      </c>
      <c r="H16" s="79">
        <f>TABLOLAR!C32</f>
        <v>3.8850000000000002</v>
      </c>
      <c r="I16" s="79"/>
      <c r="J16" s="79"/>
      <c r="K16" s="79"/>
      <c r="L16" s="79"/>
      <c r="M16" s="79"/>
    </row>
    <row r="17" spans="2:13" ht="17.25" x14ac:dyDescent="0.25">
      <c r="B17" s="75" t="s">
        <v>16</v>
      </c>
      <c r="C17" s="76">
        <v>0</v>
      </c>
      <c r="D17" s="77" t="s">
        <v>15</v>
      </c>
      <c r="E17" s="78" t="s">
        <v>45</v>
      </c>
      <c r="H17" s="79">
        <f>TABLOLAR!D32</f>
        <v>2.4050000000000002</v>
      </c>
      <c r="I17" s="79"/>
      <c r="J17" s="79"/>
      <c r="K17" s="79"/>
      <c r="L17" s="79"/>
      <c r="M17" s="79"/>
    </row>
    <row r="18" spans="2:13" x14ac:dyDescent="0.25">
      <c r="B18" s="75" t="s">
        <v>33</v>
      </c>
      <c r="C18" s="76">
        <v>0</v>
      </c>
      <c r="D18" s="77" t="s">
        <v>15</v>
      </c>
      <c r="E18" s="78" t="s">
        <v>45</v>
      </c>
      <c r="H18" s="79">
        <f>TABLOLAR!E32</f>
        <v>7.9550000000000001</v>
      </c>
      <c r="I18" s="79"/>
      <c r="J18" s="79"/>
      <c r="K18" s="79"/>
      <c r="L18" s="79"/>
      <c r="M18" s="79"/>
    </row>
    <row r="19" spans="2:13" x14ac:dyDescent="0.25">
      <c r="B19" s="75" t="s">
        <v>18</v>
      </c>
      <c r="C19" s="76">
        <v>0</v>
      </c>
      <c r="D19" s="77" t="s">
        <v>15</v>
      </c>
      <c r="E19" s="78" t="s">
        <v>45</v>
      </c>
      <c r="H19" s="79">
        <f>TABLOLAR!F32</f>
        <v>0.7400000000000001</v>
      </c>
      <c r="I19" s="79"/>
      <c r="J19" s="79"/>
      <c r="K19" s="79"/>
      <c r="L19" s="79"/>
      <c r="M19" s="79"/>
    </row>
    <row r="20" spans="2:13" x14ac:dyDescent="0.25">
      <c r="B20" s="75" t="s">
        <v>19</v>
      </c>
      <c r="C20" s="76">
        <v>1</v>
      </c>
      <c r="D20" s="77" t="s">
        <v>15</v>
      </c>
      <c r="E20" s="78" t="s">
        <v>45</v>
      </c>
      <c r="H20" s="79">
        <f>TABLOLAR!G32</f>
        <v>8.6950000000000003</v>
      </c>
      <c r="I20" s="79"/>
      <c r="J20" s="79"/>
      <c r="K20" s="79"/>
      <c r="L20" s="79"/>
      <c r="M20" s="79"/>
    </row>
    <row r="21" spans="2:13" x14ac:dyDescent="0.25">
      <c r="B21" s="75" t="s">
        <v>12</v>
      </c>
      <c r="C21" s="76">
        <v>0</v>
      </c>
      <c r="D21" s="77" t="s">
        <v>8</v>
      </c>
      <c r="E21" s="78" t="s">
        <v>45</v>
      </c>
      <c r="H21" s="79"/>
      <c r="I21" s="79"/>
      <c r="J21" s="79"/>
      <c r="K21" s="79"/>
      <c r="L21" s="79"/>
      <c r="M21" s="79"/>
    </row>
    <row r="22" spans="2:13" ht="15.75" thickBot="1" x14ac:dyDescent="0.3">
      <c r="B22" s="80" t="s">
        <v>56</v>
      </c>
      <c r="C22" s="81" t="s">
        <v>22</v>
      </c>
      <c r="D22" s="82" t="s">
        <v>57</v>
      </c>
      <c r="E22" s="83" t="s">
        <v>43</v>
      </c>
      <c r="H22" s="79"/>
      <c r="I22" s="79"/>
      <c r="J22" s="79"/>
      <c r="K22" s="79"/>
      <c r="L22" s="79"/>
      <c r="M22" s="79"/>
    </row>
    <row r="23" spans="2:13" ht="16.5" thickTop="1" thickBot="1" x14ac:dyDescent="0.3">
      <c r="H23" s="79"/>
      <c r="I23" s="79"/>
      <c r="J23" s="79"/>
      <c r="K23" s="79"/>
      <c r="L23" s="79"/>
      <c r="M23" s="79"/>
    </row>
    <row r="24" spans="2:13" ht="15.75" thickTop="1" x14ac:dyDescent="0.25">
      <c r="B24" s="71" t="s">
        <v>46</v>
      </c>
      <c r="C24" s="84">
        <f>'hr v'!Q6*TABLOLAR!H16</f>
        <v>11.715</v>
      </c>
      <c r="D24" s="73" t="s">
        <v>8</v>
      </c>
      <c r="E24" s="73"/>
      <c r="F24" s="74"/>
      <c r="G24" s="85"/>
      <c r="H24" s="79"/>
      <c r="I24" s="79">
        <f>C24/100</f>
        <v>0.11715</v>
      </c>
      <c r="J24" s="79"/>
      <c r="K24" s="79"/>
      <c r="L24" s="79"/>
      <c r="M24" s="79"/>
    </row>
    <row r="25" spans="2:13" x14ac:dyDescent="0.25">
      <c r="B25" s="75" t="s">
        <v>47</v>
      </c>
      <c r="C25" s="86">
        <f>C29/C28</f>
        <v>10.36265168990071</v>
      </c>
      <c r="D25" s="77" t="s">
        <v>8</v>
      </c>
      <c r="E25" s="77"/>
      <c r="F25" s="78"/>
      <c r="G25" s="85"/>
      <c r="H25" s="79"/>
      <c r="I25" s="79"/>
      <c r="J25" s="79"/>
      <c r="K25" s="79"/>
      <c r="L25" s="79"/>
      <c r="M25" s="79"/>
    </row>
    <row r="26" spans="2:13" x14ac:dyDescent="0.25">
      <c r="B26" s="75" t="s">
        <v>48</v>
      </c>
      <c r="C26" s="86">
        <f>(C21+C13)*I24+(C15*H15+C16*H16+C17*H17+C18*H18+C19*H19+C20*H20)*I24</f>
        <v>1.8837720000000002</v>
      </c>
      <c r="D26" s="77" t="s">
        <v>8</v>
      </c>
      <c r="E26" s="77"/>
      <c r="F26" s="78"/>
      <c r="G26" s="85"/>
      <c r="H26" s="79"/>
      <c r="I26" s="79"/>
      <c r="J26" s="79"/>
      <c r="K26" s="79"/>
      <c r="L26" s="79"/>
      <c r="M26" s="79"/>
    </row>
    <row r="27" spans="2:13" x14ac:dyDescent="0.25">
      <c r="B27" s="75" t="s">
        <v>49</v>
      </c>
      <c r="C27" s="86">
        <f>E30/C28</f>
        <v>0.32387122655701533</v>
      </c>
      <c r="D27" s="77" t="s">
        <v>8</v>
      </c>
      <c r="E27" s="77"/>
      <c r="F27" s="78"/>
      <c r="G27" s="85"/>
      <c r="H27" s="79"/>
      <c r="I27" s="79"/>
      <c r="J27" s="79"/>
      <c r="K27" s="79"/>
      <c r="L27" s="79"/>
      <c r="M27" s="79"/>
    </row>
    <row r="28" spans="2:13" x14ac:dyDescent="0.25">
      <c r="B28" s="75" t="s">
        <v>3</v>
      </c>
      <c r="C28" s="87">
        <f>VLOOKUP(C11,'BUHARLAŞMA BAS.'!B5:E167,4,FALSE)</f>
        <v>0.99709999999999999</v>
      </c>
      <c r="D28" s="77" t="s">
        <v>39</v>
      </c>
      <c r="E28" s="77"/>
      <c r="F28" s="78"/>
      <c r="G28" s="85"/>
    </row>
    <row r="29" spans="2:13" x14ac:dyDescent="0.25">
      <c r="B29" s="75" t="s">
        <v>4</v>
      </c>
      <c r="C29" s="86">
        <f>1.013*10.2</f>
        <v>10.332599999999998</v>
      </c>
      <c r="D29" s="77" t="s">
        <v>8</v>
      </c>
      <c r="E29" s="77"/>
      <c r="F29" s="78"/>
      <c r="G29" s="85"/>
    </row>
    <row r="30" spans="2:13" x14ac:dyDescent="0.25">
      <c r="B30" s="75" t="s">
        <v>20</v>
      </c>
      <c r="C30" s="87">
        <f>VLOOKUP(C11,'BUHARLAŞMA BAS.'!B5:E167,3,FALSE)</f>
        <v>3.1660000000000001E-2</v>
      </c>
      <c r="D30" s="77" t="s">
        <v>2</v>
      </c>
      <c r="E30" s="77">
        <f>C30*10.2</f>
        <v>0.322932</v>
      </c>
      <c r="F30" s="78" t="s">
        <v>8</v>
      </c>
      <c r="G30" s="85"/>
    </row>
    <row r="31" spans="2:13" x14ac:dyDescent="0.25">
      <c r="B31" s="75" t="s">
        <v>52</v>
      </c>
      <c r="C31" s="86">
        <f>'hr v'!N6</f>
        <v>3.18</v>
      </c>
      <c r="D31" s="77" t="s">
        <v>53</v>
      </c>
      <c r="E31" s="77"/>
      <c r="F31" s="78"/>
      <c r="G31" s="85"/>
    </row>
    <row r="32" spans="2:13" x14ac:dyDescent="0.25">
      <c r="B32" s="75" t="s">
        <v>54</v>
      </c>
      <c r="C32" s="86">
        <f>VLOOKUP(C11,TABLOLAR!E37:F157,2,FALSE)</f>
        <v>0.32500000000000001</v>
      </c>
      <c r="D32" s="77" t="s">
        <v>8</v>
      </c>
      <c r="E32" s="77"/>
      <c r="F32" s="78"/>
      <c r="G32" s="85"/>
    </row>
    <row r="33" spans="1:7" ht="15.75" thickBot="1" x14ac:dyDescent="0.3">
      <c r="B33" s="80" t="s">
        <v>44</v>
      </c>
      <c r="C33" s="88">
        <f>VLOOKUP(C8,TABLOLAR!A35:B41,2,FALSE)</f>
        <v>0</v>
      </c>
      <c r="D33" s="82" t="s">
        <v>8</v>
      </c>
      <c r="E33" s="82"/>
      <c r="F33" s="83"/>
      <c r="G33" s="85"/>
    </row>
    <row r="34" spans="1:7" ht="15.75" thickTop="1" x14ac:dyDescent="0.25"/>
    <row r="35" spans="1:7" ht="15.75" thickBot="1" x14ac:dyDescent="0.3"/>
    <row r="36" spans="1:7" ht="15.75" thickTop="1" x14ac:dyDescent="0.25">
      <c r="B36" s="104" t="s">
        <v>32</v>
      </c>
      <c r="C36" s="105"/>
    </row>
    <row r="37" spans="1:7" x14ac:dyDescent="0.25">
      <c r="B37" s="89" t="s">
        <v>30</v>
      </c>
      <c r="C37" s="90" t="s">
        <v>31</v>
      </c>
    </row>
    <row r="38" spans="1:7" ht="21.75" thickBot="1" x14ac:dyDescent="0.3">
      <c r="B38" s="91">
        <f>C25-C13</f>
        <v>6.8626516899007104</v>
      </c>
      <c r="C38" s="92">
        <f>C12+0.5+C26+C27+C33+C32</f>
        <v>5.032643226557016</v>
      </c>
    </row>
    <row r="39" spans="1:7" ht="111.75" customHeight="1" thickTop="1" thickBot="1" x14ac:dyDescent="0.3">
      <c r="B39" s="93" t="s">
        <v>58</v>
      </c>
      <c r="C39" s="94" t="s">
        <v>59</v>
      </c>
    </row>
    <row r="40" spans="1:7" ht="16.5" thickTop="1" thickBot="1" x14ac:dyDescent="0.3"/>
    <row r="41" spans="1:7" x14ac:dyDescent="0.25">
      <c r="A41" s="98" t="s">
        <v>60</v>
      </c>
      <c r="B41" s="99"/>
      <c r="C41" s="99"/>
      <c r="D41" s="99"/>
      <c r="E41" s="99"/>
      <c r="F41" s="99"/>
      <c r="G41" s="100"/>
    </row>
    <row r="42" spans="1:7" ht="15.75" thickBot="1" x14ac:dyDescent="0.3">
      <c r="A42" s="101"/>
      <c r="B42" s="102"/>
      <c r="C42" s="102"/>
      <c r="D42" s="102"/>
      <c r="E42" s="102"/>
      <c r="F42" s="102"/>
      <c r="G42" s="103"/>
    </row>
    <row r="63" ht="16.5" customHeight="1" x14ac:dyDescent="0.25"/>
  </sheetData>
  <sheetProtection password="CC4F" sheet="1" objects="1" scenarios="1"/>
  <mergeCells count="3">
    <mergeCell ref="B7:E7"/>
    <mergeCell ref="A41:G42"/>
    <mergeCell ref="B36:C36"/>
  </mergeCells>
  <conditionalFormatting sqref="B39">
    <cfRule type="expression" dxfId="1" priority="2">
      <formula>$B$38&gt;$C$38</formula>
    </cfRule>
  </conditionalFormatting>
  <conditionalFormatting sqref="C39">
    <cfRule type="expression" dxfId="0" priority="1">
      <formula>$B$38&lt;$C$38</formula>
    </cfRule>
  </conditionalFormatting>
  <pageMargins left="0.7" right="0.7" top="0.75" bottom="0.75" header="0.3" footer="0.3"/>
  <pageSetup paperSize="9" scale="8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'hr v'!$N$19:$N$60</xm:f>
          </x14:formula1>
          <xm:sqref>C9</xm:sqref>
        </x14:dataValidation>
        <x14:dataValidation type="list" allowBlank="1" showInputMessage="1" showErrorMessage="1">
          <x14:formula1>
            <xm:f>'BUHARLAŞMA BAS.'!$B$5:$B$167</xm:f>
          </x14:formula1>
          <xm:sqref>C11</xm:sqref>
        </x14:dataValidation>
        <x14:dataValidation type="list" allowBlank="1" showInputMessage="1" showErrorMessage="1">
          <x14:formula1>
            <xm:f>TABLOLAR!$A$11:$A$14</xm:f>
          </x14:formula1>
          <xm:sqref>C22</xm:sqref>
        </x14:dataValidation>
        <x14:dataValidation type="list" allowBlank="1" showInputMessage="1" showErrorMessage="1">
          <x14:formula1>
            <xm:f>TABLOLAR!$A$35:$A$41</xm:f>
          </x14:formula1>
          <xm:sqref>C8</xm:sqref>
        </x14:dataValidation>
        <x14:dataValidation type="list" allowBlank="1" showInputMessage="1" showErrorMessage="1">
          <x14:formula1>
            <xm:f>TABLOLAR!$A$44:$A$54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I157"/>
  <sheetViews>
    <sheetView topLeftCell="A75" zoomScale="130" zoomScaleNormal="130" workbookViewId="0">
      <selection activeCell="L11" sqref="L11"/>
    </sheetView>
  </sheetViews>
  <sheetFormatPr defaultRowHeight="15" x14ac:dyDescent="0.25"/>
  <cols>
    <col min="1" max="16384" width="9.140625" style="42"/>
  </cols>
  <sheetData>
    <row r="8" spans="1:9" ht="15.75" thickBot="1" x14ac:dyDescent="0.3"/>
    <row r="9" spans="1:9" ht="16.5" thickBot="1" x14ac:dyDescent="0.3">
      <c r="A9" s="106" t="s">
        <v>21</v>
      </c>
      <c r="B9" s="107"/>
      <c r="C9" s="107"/>
      <c r="D9" s="107"/>
      <c r="E9" s="107"/>
      <c r="F9" s="107"/>
      <c r="G9" s="107"/>
      <c r="H9" s="108"/>
      <c r="I9" s="43"/>
    </row>
    <row r="10" spans="1:9" ht="15.75" thickBot="1" x14ac:dyDescent="0.3">
      <c r="A10" s="109" t="s">
        <v>27</v>
      </c>
      <c r="B10" s="110"/>
      <c r="C10" s="110"/>
      <c r="D10" s="110"/>
      <c r="E10" s="110"/>
      <c r="F10" s="110"/>
      <c r="G10" s="111"/>
      <c r="H10" s="44" t="s">
        <v>26</v>
      </c>
      <c r="I10" s="43"/>
    </row>
    <row r="11" spans="1:9" x14ac:dyDescent="0.25">
      <c r="A11" s="45" t="s">
        <v>25</v>
      </c>
      <c r="B11" s="46"/>
      <c r="C11" s="46"/>
      <c r="D11" s="46"/>
      <c r="E11" s="46"/>
      <c r="F11" s="46"/>
      <c r="G11" s="47"/>
      <c r="H11" s="48">
        <v>1</v>
      </c>
      <c r="I11" s="43">
        <v>1.41</v>
      </c>
    </row>
    <row r="12" spans="1:9" x14ac:dyDescent="0.25">
      <c r="A12" s="49" t="s">
        <v>22</v>
      </c>
      <c r="B12" s="50"/>
      <c r="C12" s="50"/>
      <c r="D12" s="50"/>
      <c r="E12" s="50"/>
      <c r="F12" s="50"/>
      <c r="G12" s="51"/>
      <c r="H12" s="52">
        <v>0.71</v>
      </c>
      <c r="I12" s="43">
        <v>1.85</v>
      </c>
    </row>
    <row r="13" spans="1:9" x14ac:dyDescent="0.25">
      <c r="A13" s="49" t="s">
        <v>23</v>
      </c>
      <c r="B13" s="50"/>
      <c r="C13" s="50"/>
      <c r="D13" s="50"/>
      <c r="E13" s="50"/>
      <c r="F13" s="50"/>
      <c r="G13" s="51"/>
      <c r="H13" s="52">
        <v>0.54</v>
      </c>
      <c r="I13" s="43">
        <v>1.85</v>
      </c>
    </row>
    <row r="14" spans="1:9" ht="15.75" thickBot="1" x14ac:dyDescent="0.3">
      <c r="A14" s="53" t="s">
        <v>24</v>
      </c>
      <c r="B14" s="54"/>
      <c r="C14" s="54"/>
      <c r="D14" s="54"/>
      <c r="E14" s="54"/>
      <c r="F14" s="54"/>
      <c r="G14" s="55"/>
      <c r="H14" s="56">
        <v>0.47</v>
      </c>
      <c r="I14" s="43">
        <v>1</v>
      </c>
    </row>
    <row r="15" spans="1:9" x14ac:dyDescent="0.25">
      <c r="A15" s="43"/>
      <c r="B15" s="43"/>
      <c r="C15" s="43"/>
      <c r="D15" s="43"/>
      <c r="E15" s="43"/>
      <c r="F15" s="43"/>
      <c r="G15" s="43"/>
      <c r="H15" s="43"/>
      <c r="I15" s="43"/>
    </row>
    <row r="16" spans="1:9" x14ac:dyDescent="0.25">
      <c r="A16" s="43"/>
      <c r="B16" s="43"/>
      <c r="C16" s="43"/>
      <c r="D16" s="43"/>
      <c r="E16" s="43"/>
      <c r="F16" s="43"/>
      <c r="G16" s="43"/>
      <c r="H16" s="43">
        <f>VLOOKUP(hesap!C22,A11:H14,8,FALSE)</f>
        <v>0.71</v>
      </c>
      <c r="I16" s="43">
        <f>VLOOKUP(hesap!C22,A11:I14,9,FALSE)</f>
        <v>1.85</v>
      </c>
    </row>
    <row r="17" spans="1:7" ht="15.75" thickBot="1" x14ac:dyDescent="0.3"/>
    <row r="18" spans="1:7" ht="17.25" x14ac:dyDescent="0.25">
      <c r="A18" s="57"/>
      <c r="B18" s="58" t="s">
        <v>14</v>
      </c>
      <c r="C18" s="59" t="s">
        <v>13</v>
      </c>
      <c r="D18" s="59" t="s">
        <v>16</v>
      </c>
      <c r="E18" s="59" t="s">
        <v>17</v>
      </c>
      <c r="F18" s="59" t="s">
        <v>18</v>
      </c>
      <c r="G18" s="60" t="s">
        <v>19</v>
      </c>
    </row>
    <row r="19" spans="1:7" x14ac:dyDescent="0.25">
      <c r="A19" s="61">
        <v>25</v>
      </c>
      <c r="B19" s="50">
        <v>0.2</v>
      </c>
      <c r="C19" s="62">
        <v>0.4</v>
      </c>
      <c r="D19" s="62">
        <v>0.4</v>
      </c>
      <c r="E19" s="62">
        <v>1.1000000000000001</v>
      </c>
      <c r="F19" s="62">
        <v>0</v>
      </c>
      <c r="G19" s="63">
        <v>1.1000000000000001</v>
      </c>
    </row>
    <row r="20" spans="1:7" x14ac:dyDescent="0.25">
      <c r="A20" s="61">
        <v>32</v>
      </c>
      <c r="B20" s="50">
        <v>0.2</v>
      </c>
      <c r="C20" s="62">
        <v>0.6</v>
      </c>
      <c r="D20" s="62">
        <v>0.4</v>
      </c>
      <c r="E20" s="62">
        <v>1.3</v>
      </c>
      <c r="F20" s="62">
        <v>0</v>
      </c>
      <c r="G20" s="63">
        <v>1.5</v>
      </c>
    </row>
    <row r="21" spans="1:7" x14ac:dyDescent="0.25">
      <c r="A21" s="61">
        <v>40</v>
      </c>
      <c r="B21" s="50">
        <v>0.4</v>
      </c>
      <c r="C21" s="62">
        <v>0.9</v>
      </c>
      <c r="D21" s="62">
        <v>0.4</v>
      </c>
      <c r="E21" s="62">
        <v>1.7</v>
      </c>
      <c r="F21" s="62">
        <v>0</v>
      </c>
      <c r="G21" s="63">
        <v>1.9</v>
      </c>
    </row>
    <row r="22" spans="1:7" x14ac:dyDescent="0.25">
      <c r="A22" s="61">
        <v>50</v>
      </c>
      <c r="B22" s="50">
        <v>0.4</v>
      </c>
      <c r="C22" s="62">
        <v>1.1000000000000001</v>
      </c>
      <c r="D22" s="62">
        <v>0.6</v>
      </c>
      <c r="E22" s="62">
        <v>2.1</v>
      </c>
      <c r="F22" s="62">
        <v>0.2</v>
      </c>
      <c r="G22" s="63">
        <v>2.4</v>
      </c>
    </row>
    <row r="23" spans="1:7" x14ac:dyDescent="0.25">
      <c r="A23" s="61">
        <v>65</v>
      </c>
      <c r="B23" s="50">
        <v>0.6</v>
      </c>
      <c r="C23" s="62">
        <v>1.3</v>
      </c>
      <c r="D23" s="62">
        <v>0.9</v>
      </c>
      <c r="E23" s="62">
        <v>2.6</v>
      </c>
      <c r="F23" s="62">
        <v>0.2</v>
      </c>
      <c r="G23" s="63">
        <v>3</v>
      </c>
    </row>
    <row r="24" spans="1:7" x14ac:dyDescent="0.25">
      <c r="A24" s="61">
        <v>80</v>
      </c>
      <c r="B24" s="50">
        <v>0.6</v>
      </c>
      <c r="C24" s="62">
        <v>1.5</v>
      </c>
      <c r="D24" s="62">
        <v>1.1000000000000001</v>
      </c>
      <c r="E24" s="62">
        <v>3.2</v>
      </c>
      <c r="F24" s="62">
        <v>0.2</v>
      </c>
      <c r="G24" s="63">
        <v>3.4</v>
      </c>
    </row>
    <row r="25" spans="1:7" x14ac:dyDescent="0.25">
      <c r="A25" s="61">
        <v>100</v>
      </c>
      <c r="B25" s="50">
        <v>0.9</v>
      </c>
      <c r="C25" s="62">
        <v>2.1</v>
      </c>
      <c r="D25" s="62">
        <v>1.3</v>
      </c>
      <c r="E25" s="62">
        <v>4.3</v>
      </c>
      <c r="F25" s="62">
        <v>0.4</v>
      </c>
      <c r="G25" s="63">
        <v>4.7</v>
      </c>
    </row>
    <row r="26" spans="1:7" x14ac:dyDescent="0.25">
      <c r="A26" s="61">
        <v>125</v>
      </c>
      <c r="B26" s="50">
        <v>1.1000000000000001</v>
      </c>
      <c r="C26" s="62">
        <v>2.6</v>
      </c>
      <c r="D26" s="62">
        <v>1.7</v>
      </c>
      <c r="E26" s="62">
        <v>5.3</v>
      </c>
      <c r="F26" s="62">
        <v>0.4</v>
      </c>
      <c r="G26" s="63">
        <v>5.9</v>
      </c>
    </row>
    <row r="27" spans="1:7" x14ac:dyDescent="0.25">
      <c r="A27" s="61">
        <v>150</v>
      </c>
      <c r="B27" s="50">
        <v>1.5</v>
      </c>
      <c r="C27" s="62">
        <v>3</v>
      </c>
      <c r="D27" s="62">
        <v>1.9</v>
      </c>
      <c r="E27" s="62">
        <v>6.4</v>
      </c>
      <c r="F27" s="62">
        <v>0.6</v>
      </c>
      <c r="G27" s="63">
        <v>7.4</v>
      </c>
    </row>
    <row r="28" spans="1:7" x14ac:dyDescent="0.25">
      <c r="A28" s="61">
        <v>200</v>
      </c>
      <c r="B28" s="50">
        <v>1.9</v>
      </c>
      <c r="C28" s="62">
        <v>3.9</v>
      </c>
      <c r="D28" s="62">
        <v>2.8</v>
      </c>
      <c r="E28" s="62">
        <v>7.5</v>
      </c>
      <c r="F28" s="62">
        <v>0.9</v>
      </c>
      <c r="G28" s="63">
        <v>9.6</v>
      </c>
    </row>
    <row r="29" spans="1:7" x14ac:dyDescent="0.25">
      <c r="A29" s="61">
        <v>250</v>
      </c>
      <c r="B29" s="50">
        <v>2.4</v>
      </c>
      <c r="C29" s="62">
        <v>4.7</v>
      </c>
      <c r="D29" s="62">
        <v>3.4</v>
      </c>
      <c r="E29" s="62">
        <v>10.7</v>
      </c>
      <c r="F29" s="62">
        <v>1.1000000000000001</v>
      </c>
      <c r="G29" s="63">
        <v>11.8</v>
      </c>
    </row>
    <row r="30" spans="1:7" x14ac:dyDescent="0.25">
      <c r="A30" s="61">
        <v>300</v>
      </c>
      <c r="B30" s="50">
        <v>2.8</v>
      </c>
      <c r="C30" s="62">
        <v>5.8</v>
      </c>
      <c r="D30" s="62">
        <v>3.9</v>
      </c>
      <c r="E30" s="62">
        <v>12.8</v>
      </c>
      <c r="F30" s="62">
        <v>1.3</v>
      </c>
      <c r="G30" s="63">
        <v>13.9</v>
      </c>
    </row>
    <row r="31" spans="1:7" x14ac:dyDescent="0.25">
      <c r="A31" s="61"/>
      <c r="B31" s="50"/>
      <c r="C31" s="62"/>
      <c r="D31" s="62"/>
      <c r="E31" s="62"/>
      <c r="F31" s="62"/>
      <c r="G31" s="63"/>
    </row>
    <row r="32" spans="1:7" ht="15.75" thickBot="1" x14ac:dyDescent="0.3">
      <c r="A32" s="64"/>
      <c r="B32" s="65">
        <f>VLOOKUP(hesap!$C$14,A19:G30,2,FALSE)*I16</f>
        <v>1.665</v>
      </c>
      <c r="C32" s="66">
        <f>VLOOKUP(hesap!$C$14,A19:G30,3,FALSE)*I16</f>
        <v>3.8850000000000002</v>
      </c>
      <c r="D32" s="66">
        <f>VLOOKUP(hesap!$C$14,A19:G30,4,FALSE)*I16</f>
        <v>2.4050000000000002</v>
      </c>
      <c r="E32" s="66">
        <f>VLOOKUP(hesap!$C$14,A19:G30,5,FALSE)*I16</f>
        <v>7.9550000000000001</v>
      </c>
      <c r="F32" s="66">
        <f>VLOOKUP(hesap!$C$14,A19:G30,6,FALSE)*I16</f>
        <v>0.7400000000000001</v>
      </c>
      <c r="G32" s="67">
        <f>VLOOKUP(hesap!$C$14,A19:G30,7,FALSE)*I16</f>
        <v>8.6950000000000003</v>
      </c>
    </row>
    <row r="35" spans="1:6" x14ac:dyDescent="0.25">
      <c r="A35" s="43">
        <v>0</v>
      </c>
      <c r="B35" s="43">
        <v>0</v>
      </c>
    </row>
    <row r="36" spans="1:6" x14ac:dyDescent="0.25">
      <c r="A36" s="43">
        <v>500</v>
      </c>
      <c r="B36" s="43">
        <v>0.55000000000000004</v>
      </c>
    </row>
    <row r="37" spans="1:6" x14ac:dyDescent="0.25">
      <c r="A37" s="43">
        <v>1000</v>
      </c>
      <c r="B37" s="43">
        <v>1.1000000000000001</v>
      </c>
      <c r="E37" s="42">
        <v>0</v>
      </c>
      <c r="F37" s="42">
        <v>0</v>
      </c>
    </row>
    <row r="38" spans="1:6" x14ac:dyDescent="0.25">
      <c r="A38" s="43">
        <v>1500</v>
      </c>
      <c r="B38" s="43">
        <v>1.65</v>
      </c>
      <c r="E38" s="42">
        <v>1</v>
      </c>
      <c r="F38" s="42">
        <v>0.01</v>
      </c>
    </row>
    <row r="39" spans="1:6" x14ac:dyDescent="0.25">
      <c r="A39" s="43">
        <v>2000</v>
      </c>
      <c r="B39" s="43">
        <v>2.2000000000000002</v>
      </c>
      <c r="E39" s="42">
        <v>2</v>
      </c>
      <c r="F39" s="42">
        <v>0.02</v>
      </c>
    </row>
    <row r="40" spans="1:6" x14ac:dyDescent="0.25">
      <c r="A40" s="43">
        <v>2500</v>
      </c>
      <c r="B40" s="43">
        <v>2.75</v>
      </c>
      <c r="E40" s="42">
        <v>3</v>
      </c>
      <c r="F40" s="42">
        <v>0.03</v>
      </c>
    </row>
    <row r="41" spans="1:6" x14ac:dyDescent="0.25">
      <c r="A41" s="43">
        <v>3000</v>
      </c>
      <c r="B41" s="43">
        <v>3.3</v>
      </c>
      <c r="E41" s="42">
        <v>4</v>
      </c>
      <c r="F41" s="42">
        <v>0.04</v>
      </c>
    </row>
    <row r="42" spans="1:6" x14ac:dyDescent="0.25">
      <c r="E42" s="42">
        <v>5</v>
      </c>
      <c r="F42" s="42">
        <v>0.05</v>
      </c>
    </row>
    <row r="43" spans="1:6" x14ac:dyDescent="0.25">
      <c r="E43" s="42">
        <v>6</v>
      </c>
      <c r="F43" s="42">
        <v>0.06</v>
      </c>
    </row>
    <row r="44" spans="1:6" x14ac:dyDescent="0.25">
      <c r="A44" s="43">
        <v>25</v>
      </c>
      <c r="E44" s="42">
        <v>7</v>
      </c>
      <c r="F44" s="42">
        <v>7.0000000000000007E-2</v>
      </c>
    </row>
    <row r="45" spans="1:6" x14ac:dyDescent="0.25">
      <c r="A45" s="43">
        <v>32</v>
      </c>
      <c r="E45" s="42">
        <v>8</v>
      </c>
      <c r="F45" s="42">
        <v>0.08</v>
      </c>
    </row>
    <row r="46" spans="1:6" x14ac:dyDescent="0.25">
      <c r="A46" s="43">
        <v>40</v>
      </c>
      <c r="E46" s="42">
        <v>9</v>
      </c>
      <c r="F46" s="42">
        <v>0.09</v>
      </c>
    </row>
    <row r="47" spans="1:6" x14ac:dyDescent="0.25">
      <c r="A47" s="43">
        <v>50</v>
      </c>
      <c r="E47" s="42">
        <v>10</v>
      </c>
      <c r="F47" s="42">
        <v>0.1</v>
      </c>
    </row>
    <row r="48" spans="1:6" x14ac:dyDescent="0.25">
      <c r="A48" s="43">
        <v>65</v>
      </c>
      <c r="E48" s="42">
        <v>11</v>
      </c>
      <c r="F48" s="42">
        <v>0.11</v>
      </c>
    </row>
    <row r="49" spans="1:6" x14ac:dyDescent="0.25">
      <c r="A49" s="43">
        <v>80</v>
      </c>
      <c r="E49" s="42">
        <v>12</v>
      </c>
      <c r="F49" s="42">
        <v>0.12</v>
      </c>
    </row>
    <row r="50" spans="1:6" x14ac:dyDescent="0.25">
      <c r="A50" s="43">
        <v>100</v>
      </c>
      <c r="E50" s="42">
        <v>13</v>
      </c>
      <c r="F50" s="42">
        <v>0.13</v>
      </c>
    </row>
    <row r="51" spans="1:6" x14ac:dyDescent="0.25">
      <c r="A51" s="43">
        <v>125</v>
      </c>
      <c r="E51" s="42">
        <v>14</v>
      </c>
      <c r="F51" s="42">
        <v>0.14000000000000001</v>
      </c>
    </row>
    <row r="52" spans="1:6" x14ac:dyDescent="0.25">
      <c r="A52" s="43">
        <v>150</v>
      </c>
      <c r="E52" s="42">
        <v>15</v>
      </c>
      <c r="F52" s="42">
        <v>0.15</v>
      </c>
    </row>
    <row r="53" spans="1:6" x14ac:dyDescent="0.25">
      <c r="A53" s="43">
        <v>200</v>
      </c>
      <c r="E53" s="42">
        <v>16</v>
      </c>
      <c r="F53" s="42">
        <v>0.16</v>
      </c>
    </row>
    <row r="54" spans="1:6" x14ac:dyDescent="0.25">
      <c r="A54" s="43">
        <v>250</v>
      </c>
      <c r="E54" s="42">
        <v>17</v>
      </c>
      <c r="F54" s="42">
        <v>0.17</v>
      </c>
    </row>
    <row r="55" spans="1:6" x14ac:dyDescent="0.25">
      <c r="E55" s="42">
        <v>18</v>
      </c>
      <c r="F55" s="42">
        <v>0.18</v>
      </c>
    </row>
    <row r="56" spans="1:6" x14ac:dyDescent="0.25">
      <c r="E56" s="42">
        <v>19</v>
      </c>
      <c r="F56" s="42">
        <v>0.19</v>
      </c>
    </row>
    <row r="57" spans="1:6" x14ac:dyDescent="0.25">
      <c r="E57" s="42">
        <v>20</v>
      </c>
      <c r="F57" s="42">
        <v>0.2</v>
      </c>
    </row>
    <row r="58" spans="1:6" x14ac:dyDescent="0.25">
      <c r="E58" s="42">
        <v>21</v>
      </c>
      <c r="F58" s="42">
        <v>0.22500000000000001</v>
      </c>
    </row>
    <row r="59" spans="1:6" x14ac:dyDescent="0.25">
      <c r="E59" s="42">
        <v>22</v>
      </c>
      <c r="F59" s="42">
        <v>0.25</v>
      </c>
    </row>
    <row r="60" spans="1:6" x14ac:dyDescent="0.25">
      <c r="E60" s="42">
        <v>23</v>
      </c>
      <c r="F60" s="42">
        <v>0.27500000000000002</v>
      </c>
    </row>
    <row r="61" spans="1:6" x14ac:dyDescent="0.25">
      <c r="E61" s="42">
        <v>24</v>
      </c>
      <c r="F61" s="42">
        <v>0.3</v>
      </c>
    </row>
    <row r="62" spans="1:6" x14ac:dyDescent="0.25">
      <c r="E62" s="42">
        <v>25</v>
      </c>
      <c r="F62" s="42">
        <v>0.32500000000000001</v>
      </c>
    </row>
    <row r="63" spans="1:6" x14ac:dyDescent="0.25">
      <c r="E63" s="42">
        <v>26</v>
      </c>
      <c r="F63" s="42">
        <v>0.35</v>
      </c>
    </row>
    <row r="64" spans="1:6" x14ac:dyDescent="0.25">
      <c r="E64" s="42">
        <v>27</v>
      </c>
      <c r="F64" s="42">
        <v>0.375</v>
      </c>
    </row>
    <row r="65" spans="5:6" x14ac:dyDescent="0.25">
      <c r="E65" s="42">
        <v>28</v>
      </c>
      <c r="F65" s="42">
        <v>0.4</v>
      </c>
    </row>
    <row r="66" spans="5:6" x14ac:dyDescent="0.25">
      <c r="E66" s="42">
        <v>29</v>
      </c>
      <c r="F66" s="42">
        <v>0.42499999999999999</v>
      </c>
    </row>
    <row r="67" spans="5:6" x14ac:dyDescent="0.25">
      <c r="E67" s="42">
        <v>30</v>
      </c>
      <c r="F67" s="42">
        <v>0.45</v>
      </c>
    </row>
    <row r="68" spans="5:6" x14ac:dyDescent="0.25">
      <c r="E68" s="42">
        <v>31</v>
      </c>
      <c r="F68" s="42">
        <v>0.47499999999999998</v>
      </c>
    </row>
    <row r="69" spans="5:6" x14ac:dyDescent="0.25">
      <c r="E69" s="42">
        <v>32</v>
      </c>
      <c r="F69" s="42">
        <v>0.5</v>
      </c>
    </row>
    <row r="70" spans="5:6" x14ac:dyDescent="0.25">
      <c r="E70" s="42">
        <v>33</v>
      </c>
      <c r="F70" s="42">
        <v>0.52500000000000002</v>
      </c>
    </row>
    <row r="71" spans="5:6" x14ac:dyDescent="0.25">
      <c r="E71" s="42">
        <v>34</v>
      </c>
      <c r="F71" s="42">
        <v>0.55000000000000004</v>
      </c>
    </row>
    <row r="72" spans="5:6" x14ac:dyDescent="0.25">
      <c r="E72" s="42">
        <v>35</v>
      </c>
      <c r="F72" s="42">
        <v>0.57499999999999996</v>
      </c>
    </row>
    <row r="73" spans="5:6" x14ac:dyDescent="0.25">
      <c r="E73" s="42">
        <v>36</v>
      </c>
      <c r="F73" s="42">
        <v>0.6</v>
      </c>
    </row>
    <row r="74" spans="5:6" x14ac:dyDescent="0.25">
      <c r="E74" s="42">
        <v>37</v>
      </c>
      <c r="F74" s="42">
        <v>0.625</v>
      </c>
    </row>
    <row r="75" spans="5:6" x14ac:dyDescent="0.25">
      <c r="E75" s="42">
        <v>38</v>
      </c>
      <c r="F75" s="42">
        <v>0.65</v>
      </c>
    </row>
    <row r="76" spans="5:6" x14ac:dyDescent="0.25">
      <c r="E76" s="42">
        <v>39</v>
      </c>
      <c r="F76" s="42">
        <v>0.67500000000000004</v>
      </c>
    </row>
    <row r="77" spans="5:6" x14ac:dyDescent="0.25">
      <c r="E77" s="42">
        <v>40</v>
      </c>
      <c r="F77" s="42">
        <v>0.7</v>
      </c>
    </row>
    <row r="78" spans="5:6" x14ac:dyDescent="0.25">
      <c r="E78" s="42">
        <v>41</v>
      </c>
      <c r="F78" s="42">
        <v>0.76500000000000001</v>
      </c>
    </row>
    <row r="79" spans="5:6" x14ac:dyDescent="0.25">
      <c r="E79" s="42">
        <v>42</v>
      </c>
      <c r="F79" s="42">
        <v>0.83</v>
      </c>
    </row>
    <row r="80" spans="5:6" x14ac:dyDescent="0.25">
      <c r="E80" s="42">
        <v>43</v>
      </c>
      <c r="F80" s="42">
        <v>0.89500000000000002</v>
      </c>
    </row>
    <row r="81" spans="5:6" x14ac:dyDescent="0.25">
      <c r="E81" s="42">
        <v>44</v>
      </c>
      <c r="F81" s="42">
        <v>0.96</v>
      </c>
    </row>
    <row r="82" spans="5:6" x14ac:dyDescent="0.25">
      <c r="E82" s="42">
        <v>45</v>
      </c>
      <c r="F82" s="42">
        <v>1.0249999999999999</v>
      </c>
    </row>
    <row r="83" spans="5:6" x14ac:dyDescent="0.25">
      <c r="E83" s="42">
        <v>46</v>
      </c>
      <c r="F83" s="42">
        <v>1.0900000000000001</v>
      </c>
    </row>
    <row r="84" spans="5:6" x14ac:dyDescent="0.25">
      <c r="E84" s="42">
        <v>47</v>
      </c>
      <c r="F84" s="42">
        <v>1.155</v>
      </c>
    </row>
    <row r="85" spans="5:6" x14ac:dyDescent="0.25">
      <c r="E85" s="42">
        <v>48</v>
      </c>
      <c r="F85" s="42">
        <v>1.22</v>
      </c>
    </row>
    <row r="86" spans="5:6" x14ac:dyDescent="0.25">
      <c r="E86" s="42">
        <v>49</v>
      </c>
      <c r="F86" s="42">
        <v>1.2849999999999999</v>
      </c>
    </row>
    <row r="87" spans="5:6" x14ac:dyDescent="0.25">
      <c r="E87" s="42">
        <v>50</v>
      </c>
      <c r="F87" s="42">
        <v>1.35</v>
      </c>
    </row>
    <row r="88" spans="5:6" x14ac:dyDescent="0.25">
      <c r="E88" s="42">
        <v>51</v>
      </c>
      <c r="F88" s="42">
        <v>1.415</v>
      </c>
    </row>
    <row r="89" spans="5:6" x14ac:dyDescent="0.25">
      <c r="E89" s="42">
        <v>52</v>
      </c>
      <c r="F89" s="42">
        <v>1.48</v>
      </c>
    </row>
    <row r="90" spans="5:6" x14ac:dyDescent="0.25">
      <c r="E90" s="42">
        <v>53</v>
      </c>
      <c r="F90" s="42">
        <v>1.5449999999999999</v>
      </c>
    </row>
    <row r="91" spans="5:6" x14ac:dyDescent="0.25">
      <c r="E91" s="42">
        <v>54</v>
      </c>
      <c r="F91" s="42">
        <v>1.61</v>
      </c>
    </row>
    <row r="92" spans="5:6" x14ac:dyDescent="0.25">
      <c r="E92" s="42">
        <v>55</v>
      </c>
      <c r="F92" s="42">
        <v>1.675</v>
      </c>
    </row>
    <row r="93" spans="5:6" x14ac:dyDescent="0.25">
      <c r="E93" s="42">
        <v>56</v>
      </c>
      <c r="F93" s="42">
        <v>1.74</v>
      </c>
    </row>
    <row r="94" spans="5:6" x14ac:dyDescent="0.25">
      <c r="E94" s="42">
        <v>57</v>
      </c>
      <c r="F94" s="42">
        <v>1.8049999999999999</v>
      </c>
    </row>
    <row r="95" spans="5:6" x14ac:dyDescent="0.25">
      <c r="E95" s="42">
        <v>58</v>
      </c>
      <c r="F95" s="42">
        <v>1.87</v>
      </c>
    </row>
    <row r="96" spans="5:6" x14ac:dyDescent="0.25">
      <c r="E96" s="42">
        <v>59</v>
      </c>
      <c r="F96" s="42">
        <v>1.9350000000000001</v>
      </c>
    </row>
    <row r="97" spans="5:6" x14ac:dyDescent="0.25">
      <c r="E97" s="42">
        <v>60</v>
      </c>
      <c r="F97" s="42">
        <v>2</v>
      </c>
    </row>
    <row r="98" spans="5:6" x14ac:dyDescent="0.25">
      <c r="E98" s="42">
        <v>61</v>
      </c>
      <c r="F98" s="42">
        <v>2.15</v>
      </c>
    </row>
    <row r="99" spans="5:6" x14ac:dyDescent="0.25">
      <c r="E99" s="42">
        <v>62</v>
      </c>
      <c r="F99" s="42">
        <v>2.2999999999999998</v>
      </c>
    </row>
    <row r="100" spans="5:6" x14ac:dyDescent="0.25">
      <c r="E100" s="42">
        <v>63</v>
      </c>
      <c r="F100" s="42">
        <v>2.4500000000000002</v>
      </c>
    </row>
    <row r="101" spans="5:6" x14ac:dyDescent="0.25">
      <c r="E101" s="42">
        <v>64</v>
      </c>
      <c r="F101" s="42">
        <v>2.6</v>
      </c>
    </row>
    <row r="102" spans="5:6" x14ac:dyDescent="0.25">
      <c r="E102" s="42">
        <v>65</v>
      </c>
      <c r="F102" s="42">
        <v>2.75</v>
      </c>
    </row>
    <row r="103" spans="5:6" x14ac:dyDescent="0.25">
      <c r="E103" s="42">
        <v>66</v>
      </c>
      <c r="F103" s="42">
        <v>2.9</v>
      </c>
    </row>
    <row r="104" spans="5:6" x14ac:dyDescent="0.25">
      <c r="E104" s="42">
        <v>67</v>
      </c>
      <c r="F104" s="42">
        <v>3.05</v>
      </c>
    </row>
    <row r="105" spans="5:6" x14ac:dyDescent="0.25">
      <c r="E105" s="42">
        <v>68</v>
      </c>
      <c r="F105" s="42">
        <v>3.2</v>
      </c>
    </row>
    <row r="106" spans="5:6" x14ac:dyDescent="0.25">
      <c r="E106" s="42">
        <v>69</v>
      </c>
      <c r="F106" s="42">
        <v>3.35</v>
      </c>
    </row>
    <row r="107" spans="5:6" x14ac:dyDescent="0.25">
      <c r="E107" s="42">
        <v>70</v>
      </c>
      <c r="F107" s="42">
        <v>3.5</v>
      </c>
    </row>
    <row r="108" spans="5:6" x14ac:dyDescent="0.25">
      <c r="E108" s="42">
        <v>71</v>
      </c>
      <c r="F108" s="42">
        <v>3.65</v>
      </c>
    </row>
    <row r="109" spans="5:6" x14ac:dyDescent="0.25">
      <c r="E109" s="42">
        <v>72</v>
      </c>
      <c r="F109" s="42">
        <v>3.8</v>
      </c>
    </row>
    <row r="110" spans="5:6" x14ac:dyDescent="0.25">
      <c r="E110" s="42">
        <v>73</v>
      </c>
      <c r="F110" s="42">
        <v>3.95</v>
      </c>
    </row>
    <row r="111" spans="5:6" x14ac:dyDescent="0.25">
      <c r="E111" s="42">
        <v>74</v>
      </c>
      <c r="F111" s="42">
        <v>4.0999999999999996</v>
      </c>
    </row>
    <row r="112" spans="5:6" x14ac:dyDescent="0.25">
      <c r="E112" s="42">
        <v>75</v>
      </c>
      <c r="F112" s="42">
        <v>4.25</v>
      </c>
    </row>
    <row r="113" spans="5:6" x14ac:dyDescent="0.25">
      <c r="E113" s="42">
        <v>76</v>
      </c>
      <c r="F113" s="42">
        <v>4.4000000000000004</v>
      </c>
    </row>
    <row r="114" spans="5:6" x14ac:dyDescent="0.25">
      <c r="E114" s="42">
        <v>77</v>
      </c>
      <c r="F114" s="42">
        <v>4.55</v>
      </c>
    </row>
    <row r="115" spans="5:6" x14ac:dyDescent="0.25">
      <c r="E115" s="42">
        <v>78</v>
      </c>
      <c r="F115" s="42">
        <v>4.7</v>
      </c>
    </row>
    <row r="116" spans="5:6" x14ac:dyDescent="0.25">
      <c r="E116" s="42">
        <v>79</v>
      </c>
      <c r="F116" s="42">
        <v>4.8499999999999996</v>
      </c>
    </row>
    <row r="117" spans="5:6" x14ac:dyDescent="0.25">
      <c r="E117" s="42">
        <v>80</v>
      </c>
      <c r="F117" s="42">
        <v>5</v>
      </c>
    </row>
    <row r="118" spans="5:6" x14ac:dyDescent="0.25">
      <c r="E118" s="42">
        <v>81</v>
      </c>
      <c r="F118" s="42">
        <v>5.24</v>
      </c>
    </row>
    <row r="119" spans="5:6" x14ac:dyDescent="0.25">
      <c r="E119" s="42">
        <v>82</v>
      </c>
      <c r="F119" s="42">
        <v>5.48</v>
      </c>
    </row>
    <row r="120" spans="5:6" x14ac:dyDescent="0.25">
      <c r="E120" s="42">
        <v>83</v>
      </c>
      <c r="F120" s="42">
        <v>5.72</v>
      </c>
    </row>
    <row r="121" spans="5:6" x14ac:dyDescent="0.25">
      <c r="E121" s="42">
        <v>84</v>
      </c>
      <c r="F121" s="42">
        <v>5.96</v>
      </c>
    </row>
    <row r="122" spans="5:6" x14ac:dyDescent="0.25">
      <c r="E122" s="42">
        <v>85</v>
      </c>
      <c r="F122" s="42">
        <v>6.2</v>
      </c>
    </row>
    <row r="123" spans="5:6" x14ac:dyDescent="0.25">
      <c r="E123" s="42">
        <v>86</v>
      </c>
      <c r="F123" s="42">
        <v>6.44</v>
      </c>
    </row>
    <row r="124" spans="5:6" x14ac:dyDescent="0.25">
      <c r="E124" s="42">
        <v>87</v>
      </c>
      <c r="F124" s="42">
        <v>6.68</v>
      </c>
    </row>
    <row r="125" spans="5:6" x14ac:dyDescent="0.25">
      <c r="E125" s="42">
        <v>88</v>
      </c>
      <c r="F125" s="42">
        <v>6.92</v>
      </c>
    </row>
    <row r="126" spans="5:6" x14ac:dyDescent="0.25">
      <c r="E126" s="42">
        <v>89</v>
      </c>
      <c r="F126" s="42">
        <v>7.16</v>
      </c>
    </row>
    <row r="127" spans="5:6" x14ac:dyDescent="0.25">
      <c r="E127" s="42">
        <v>90</v>
      </c>
      <c r="F127" s="42">
        <v>7.4</v>
      </c>
    </row>
    <row r="128" spans="5:6" x14ac:dyDescent="0.25">
      <c r="E128" s="42">
        <v>91</v>
      </c>
      <c r="F128" s="42">
        <v>7.8</v>
      </c>
    </row>
    <row r="129" spans="5:6" x14ac:dyDescent="0.25">
      <c r="E129" s="42">
        <v>92</v>
      </c>
      <c r="F129" s="42">
        <v>8.1999999999999993</v>
      </c>
    </row>
    <row r="130" spans="5:6" x14ac:dyDescent="0.25">
      <c r="E130" s="42">
        <v>93</v>
      </c>
      <c r="F130" s="42">
        <v>8.6</v>
      </c>
    </row>
    <row r="131" spans="5:6" x14ac:dyDescent="0.25">
      <c r="E131" s="42">
        <v>94</v>
      </c>
      <c r="F131" s="42">
        <v>9</v>
      </c>
    </row>
    <row r="132" spans="5:6" x14ac:dyDescent="0.25">
      <c r="E132" s="42">
        <v>95</v>
      </c>
      <c r="F132" s="42">
        <v>9.4</v>
      </c>
    </row>
    <row r="133" spans="5:6" x14ac:dyDescent="0.25">
      <c r="E133" s="42">
        <v>96</v>
      </c>
      <c r="F133" s="42">
        <v>9.8000000000000007</v>
      </c>
    </row>
    <row r="134" spans="5:6" x14ac:dyDescent="0.25">
      <c r="E134" s="42">
        <v>97</v>
      </c>
      <c r="F134" s="42">
        <v>10.199999999999999</v>
      </c>
    </row>
    <row r="135" spans="5:6" x14ac:dyDescent="0.25">
      <c r="E135" s="42">
        <v>98</v>
      </c>
      <c r="F135" s="42">
        <v>10.6</v>
      </c>
    </row>
    <row r="136" spans="5:6" x14ac:dyDescent="0.25">
      <c r="E136" s="42">
        <v>99</v>
      </c>
      <c r="F136" s="42">
        <v>11</v>
      </c>
    </row>
    <row r="137" spans="5:6" x14ac:dyDescent="0.25">
      <c r="E137" s="42">
        <v>100</v>
      </c>
      <c r="F137" s="42">
        <v>11.4</v>
      </c>
    </row>
    <row r="138" spans="5:6" x14ac:dyDescent="0.25">
      <c r="E138" s="42">
        <v>101</v>
      </c>
      <c r="F138" s="42">
        <v>11.8</v>
      </c>
    </row>
    <row r="139" spans="5:6" x14ac:dyDescent="0.25">
      <c r="E139" s="42">
        <v>102</v>
      </c>
      <c r="F139" s="42">
        <v>12.2</v>
      </c>
    </row>
    <row r="140" spans="5:6" x14ac:dyDescent="0.25">
      <c r="E140" s="42">
        <v>103</v>
      </c>
      <c r="F140" s="42">
        <v>12.6</v>
      </c>
    </row>
    <row r="141" spans="5:6" x14ac:dyDescent="0.25">
      <c r="E141" s="42">
        <v>104</v>
      </c>
      <c r="F141" s="42">
        <v>13</v>
      </c>
    </row>
    <row r="142" spans="5:6" x14ac:dyDescent="0.25">
      <c r="E142" s="42">
        <v>105</v>
      </c>
      <c r="F142" s="42">
        <v>13.4</v>
      </c>
    </row>
    <row r="143" spans="5:6" x14ac:dyDescent="0.25">
      <c r="E143" s="42">
        <v>106</v>
      </c>
      <c r="F143" s="42">
        <v>13.8</v>
      </c>
    </row>
    <row r="144" spans="5:6" x14ac:dyDescent="0.25">
      <c r="E144" s="42">
        <v>107</v>
      </c>
      <c r="F144" s="42">
        <v>14.2</v>
      </c>
    </row>
    <row r="145" spans="5:6" x14ac:dyDescent="0.25">
      <c r="E145" s="42">
        <v>108</v>
      </c>
      <c r="F145" s="42">
        <v>14.6</v>
      </c>
    </row>
    <row r="146" spans="5:6" x14ac:dyDescent="0.25">
      <c r="E146" s="42">
        <v>109</v>
      </c>
      <c r="F146" s="42">
        <v>15</v>
      </c>
    </row>
    <row r="147" spans="5:6" x14ac:dyDescent="0.25">
      <c r="E147" s="42">
        <v>110</v>
      </c>
      <c r="F147" s="42">
        <v>15.4</v>
      </c>
    </row>
    <row r="148" spans="5:6" x14ac:dyDescent="0.25">
      <c r="E148" s="42">
        <v>111</v>
      </c>
      <c r="F148" s="42">
        <v>16.010000000000002</v>
      </c>
    </row>
    <row r="149" spans="5:6" x14ac:dyDescent="0.25">
      <c r="E149" s="42">
        <v>112</v>
      </c>
      <c r="F149" s="42">
        <v>16.62</v>
      </c>
    </row>
    <row r="150" spans="5:6" x14ac:dyDescent="0.25">
      <c r="E150" s="42">
        <v>113</v>
      </c>
      <c r="F150" s="42">
        <v>17.23</v>
      </c>
    </row>
    <row r="151" spans="5:6" x14ac:dyDescent="0.25">
      <c r="E151" s="42">
        <v>114</v>
      </c>
      <c r="F151" s="42">
        <v>17.84</v>
      </c>
    </row>
    <row r="152" spans="5:6" x14ac:dyDescent="0.25">
      <c r="E152" s="42">
        <v>115</v>
      </c>
      <c r="F152" s="42">
        <v>18.45</v>
      </c>
    </row>
    <row r="153" spans="5:6" x14ac:dyDescent="0.25">
      <c r="E153" s="42">
        <v>116</v>
      </c>
      <c r="F153" s="42">
        <v>19.059999999999999</v>
      </c>
    </row>
    <row r="154" spans="5:6" x14ac:dyDescent="0.25">
      <c r="E154" s="42">
        <v>117</v>
      </c>
      <c r="F154" s="42">
        <v>19.670000000000002</v>
      </c>
    </row>
    <row r="155" spans="5:6" x14ac:dyDescent="0.25">
      <c r="E155" s="42">
        <v>118</v>
      </c>
      <c r="F155" s="42">
        <v>20.28</v>
      </c>
    </row>
    <row r="156" spans="5:6" x14ac:dyDescent="0.25">
      <c r="E156" s="42">
        <v>119</v>
      </c>
      <c r="F156" s="42">
        <v>20.89</v>
      </c>
    </row>
    <row r="157" spans="5:6" x14ac:dyDescent="0.25">
      <c r="E157" s="42">
        <v>120</v>
      </c>
      <c r="F157" s="42">
        <v>21.5</v>
      </c>
    </row>
  </sheetData>
  <sheetProtection algorithmName="SHA-512" hashValue="SwmbraEQ56r2Epbfz7aX7q9kn3dgv3iMOEdNkOXYAPmXFWknjbDekai5KygUPghkD7glQ7HkBXET6ciN+m1NFA==" saltValue="S1aLVLXLtDyIETGJylGxfg==" spinCount="100000" sheet="1" objects="1" scenarios="1"/>
  <mergeCells count="2">
    <mergeCell ref="A9:H9"/>
    <mergeCell ref="A10:G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2"/>
  <sheetViews>
    <sheetView topLeftCell="A126" workbookViewId="0">
      <selection activeCell="O142" sqref="O142"/>
    </sheetView>
  </sheetViews>
  <sheetFormatPr defaultRowHeight="15" x14ac:dyDescent="0.25"/>
  <cols>
    <col min="1" max="5" width="9.140625" style="10"/>
    <col min="6" max="6" width="9.140625" style="37"/>
    <col min="7" max="16384" width="9.140625" style="10"/>
  </cols>
  <sheetData>
    <row r="2" spans="1:17" x14ac:dyDescent="0.25">
      <c r="B2" s="112" t="s">
        <v>28</v>
      </c>
      <c r="C2" s="112"/>
      <c r="D2" s="112"/>
      <c r="E2" s="112"/>
      <c r="F2" s="36"/>
      <c r="H2" s="112" t="s">
        <v>29</v>
      </c>
      <c r="I2" s="112"/>
      <c r="J2" s="112"/>
      <c r="K2" s="112"/>
      <c r="P2" s="41"/>
    </row>
    <row r="3" spans="1:17" ht="15.75" thickBot="1" x14ac:dyDescent="0.3">
      <c r="B3" s="113"/>
      <c r="C3" s="113"/>
      <c r="D3" s="113"/>
      <c r="E3" s="113"/>
      <c r="F3" s="38"/>
      <c r="H3" s="113"/>
      <c r="I3" s="113"/>
      <c r="J3" s="113"/>
      <c r="K3" s="113"/>
      <c r="P3" s="41"/>
    </row>
    <row r="4" spans="1:17" ht="15.75" thickBot="1" x14ac:dyDescent="0.3">
      <c r="A4" s="10" t="str">
        <f>CONCATENATE(B4," ",C4)</f>
        <v>25 0,6</v>
      </c>
      <c r="B4" s="9">
        <v>25</v>
      </c>
      <c r="C4" s="12">
        <v>0.6</v>
      </c>
      <c r="D4" s="13" t="s">
        <v>28</v>
      </c>
      <c r="E4" s="14">
        <v>0.34</v>
      </c>
      <c r="F4" s="39"/>
      <c r="G4" s="10" t="str">
        <f>CONCATENATE(H4," ",I4)</f>
        <v>25 2,4</v>
      </c>
      <c r="H4" s="9">
        <v>25</v>
      </c>
      <c r="I4" s="15">
        <v>2.4</v>
      </c>
      <c r="J4" s="16" t="s">
        <v>29</v>
      </c>
      <c r="K4" s="17">
        <v>17.3</v>
      </c>
      <c r="M4" s="30"/>
      <c r="N4" s="31" t="s">
        <v>40</v>
      </c>
      <c r="P4" s="30"/>
      <c r="Q4" s="31" t="s">
        <v>42</v>
      </c>
    </row>
    <row r="5" spans="1:17" ht="15.75" thickBot="1" x14ac:dyDescent="0.3">
      <c r="A5" s="10" t="str">
        <f t="shared" ref="A5:A68" si="0">CONCATENATE(B5," ",C5)</f>
        <v>25 0,9</v>
      </c>
      <c r="B5" s="9">
        <v>25</v>
      </c>
      <c r="C5" s="18">
        <v>0.9</v>
      </c>
      <c r="D5" s="19" t="s">
        <v>28</v>
      </c>
      <c r="E5" s="20">
        <v>0.51</v>
      </c>
      <c r="F5" s="40"/>
      <c r="G5" s="10" t="str">
        <f t="shared" ref="G5:G68" si="1">CONCATENATE(H5," ",I5)</f>
        <v>25 3</v>
      </c>
      <c r="H5" s="9">
        <v>25</v>
      </c>
      <c r="I5" s="21">
        <v>3</v>
      </c>
      <c r="J5" s="22" t="s">
        <v>29</v>
      </c>
      <c r="K5" s="23">
        <v>26.1</v>
      </c>
      <c r="M5" s="32"/>
      <c r="N5" s="33" t="str">
        <f>CONCATENATE(hesap!C14," ",hesap!C9)</f>
        <v>100 90</v>
      </c>
      <c r="P5" s="32"/>
      <c r="Q5" s="33" t="str">
        <f>CONCATENATE(hesap!C14," ",hesap!C9)</f>
        <v>100 90</v>
      </c>
    </row>
    <row r="6" spans="1:17" ht="15.75" thickBot="1" x14ac:dyDescent="0.3">
      <c r="A6" s="10" t="str">
        <f t="shared" si="0"/>
        <v>25 1,2</v>
      </c>
      <c r="B6" s="9">
        <v>25</v>
      </c>
      <c r="C6" s="24">
        <v>1.2</v>
      </c>
      <c r="D6" s="25" t="s">
        <v>28</v>
      </c>
      <c r="E6" s="26">
        <v>0.68</v>
      </c>
      <c r="F6" s="39"/>
      <c r="G6" s="10" t="str">
        <f t="shared" si="1"/>
        <v>25 3,6</v>
      </c>
      <c r="H6" s="9">
        <v>25</v>
      </c>
      <c r="I6" s="15">
        <v>3.6</v>
      </c>
      <c r="J6" s="16" t="s">
        <v>29</v>
      </c>
      <c r="K6" s="17">
        <v>36.6</v>
      </c>
      <c r="M6" s="34" t="s">
        <v>41</v>
      </c>
      <c r="N6" s="35">
        <f>VLOOKUP(N5,A4:E222,5,FALSE)</f>
        <v>3.18</v>
      </c>
      <c r="P6" s="34" t="s">
        <v>29</v>
      </c>
      <c r="Q6" s="35">
        <f>VLOOKUP(Q5,G4:K216,5,FALSE)</f>
        <v>16.5</v>
      </c>
    </row>
    <row r="7" spans="1:17" ht="15.75" thickBot="1" x14ac:dyDescent="0.3">
      <c r="A7" s="10" t="str">
        <f t="shared" si="0"/>
        <v>25 1,5</v>
      </c>
      <c r="B7" s="9">
        <v>25</v>
      </c>
      <c r="C7" s="18">
        <v>1.5</v>
      </c>
      <c r="D7" s="19" t="s">
        <v>28</v>
      </c>
      <c r="E7" s="20">
        <v>0.85</v>
      </c>
      <c r="F7" s="40"/>
      <c r="G7" s="10" t="str">
        <f t="shared" si="1"/>
        <v>25 4,2</v>
      </c>
      <c r="H7" s="9">
        <v>25</v>
      </c>
      <c r="I7" s="21">
        <v>4.2</v>
      </c>
      <c r="J7" s="22" t="s">
        <v>29</v>
      </c>
      <c r="K7" s="23">
        <v>48.7</v>
      </c>
      <c r="P7" s="41"/>
    </row>
    <row r="8" spans="1:17" ht="15.75" thickBot="1" x14ac:dyDescent="0.3">
      <c r="A8" s="10" t="str">
        <f t="shared" si="0"/>
        <v>25 1,8</v>
      </c>
      <c r="B8" s="9">
        <v>25</v>
      </c>
      <c r="C8" s="24">
        <v>1.8</v>
      </c>
      <c r="D8" s="25" t="s">
        <v>28</v>
      </c>
      <c r="E8" s="26">
        <v>1.02</v>
      </c>
      <c r="F8" s="39"/>
      <c r="G8" s="10" t="str">
        <f t="shared" si="1"/>
        <v>25 4,8</v>
      </c>
      <c r="H8" s="9">
        <v>25</v>
      </c>
      <c r="I8" s="15">
        <v>4.8</v>
      </c>
      <c r="J8" s="16" t="s">
        <v>29</v>
      </c>
      <c r="K8" s="17">
        <v>62.3</v>
      </c>
      <c r="P8" s="41"/>
    </row>
    <row r="9" spans="1:17" ht="15.75" thickBot="1" x14ac:dyDescent="0.3">
      <c r="A9" s="10" t="str">
        <f t="shared" si="0"/>
        <v>25 2,1</v>
      </c>
      <c r="B9" s="9">
        <v>25</v>
      </c>
      <c r="C9" s="18">
        <v>2.1</v>
      </c>
      <c r="D9" s="19" t="s">
        <v>28</v>
      </c>
      <c r="E9" s="20">
        <v>1.19</v>
      </c>
      <c r="F9" s="40"/>
      <c r="G9" s="10" t="str">
        <f t="shared" si="1"/>
        <v>25 5,4</v>
      </c>
      <c r="H9" s="9">
        <v>25</v>
      </c>
      <c r="I9" s="21">
        <v>5.4</v>
      </c>
      <c r="J9" s="22" t="s">
        <v>29</v>
      </c>
      <c r="K9" s="23">
        <v>77.5</v>
      </c>
      <c r="P9" s="41"/>
    </row>
    <row r="10" spans="1:17" ht="15.75" thickBot="1" x14ac:dyDescent="0.3">
      <c r="A10" s="10" t="str">
        <f t="shared" si="0"/>
        <v>25 2,4</v>
      </c>
      <c r="B10" s="9">
        <v>25</v>
      </c>
      <c r="C10" s="24">
        <v>2.4</v>
      </c>
      <c r="D10" s="25" t="s">
        <v>28</v>
      </c>
      <c r="E10" s="26">
        <v>1.36</v>
      </c>
      <c r="F10" s="39"/>
      <c r="G10" s="10" t="str">
        <f t="shared" si="1"/>
        <v>25 6</v>
      </c>
      <c r="H10" s="9">
        <v>25</v>
      </c>
      <c r="I10" s="15">
        <v>6</v>
      </c>
      <c r="J10" s="16" t="s">
        <v>29</v>
      </c>
      <c r="K10" s="17">
        <v>94.1</v>
      </c>
      <c r="N10" s="11"/>
      <c r="P10" s="41"/>
    </row>
    <row r="11" spans="1:17" ht="15.75" thickBot="1" x14ac:dyDescent="0.3">
      <c r="A11" s="10" t="str">
        <f t="shared" si="0"/>
        <v>25 3</v>
      </c>
      <c r="B11" s="9">
        <v>25</v>
      </c>
      <c r="C11" s="18">
        <v>3</v>
      </c>
      <c r="D11" s="19" t="s">
        <v>28</v>
      </c>
      <c r="E11" s="20">
        <v>1.7</v>
      </c>
      <c r="F11" s="40"/>
      <c r="G11" s="10" t="str">
        <f t="shared" si="1"/>
        <v>25 7,5</v>
      </c>
      <c r="H11" s="9">
        <v>25</v>
      </c>
      <c r="I11" s="27">
        <v>7.5</v>
      </c>
      <c r="J11" s="28" t="s">
        <v>29</v>
      </c>
      <c r="K11" s="29">
        <v>142</v>
      </c>
      <c r="P11" s="41"/>
    </row>
    <row r="12" spans="1:17" ht="15.75" thickBot="1" x14ac:dyDescent="0.3">
      <c r="A12" s="10" t="str">
        <f t="shared" si="0"/>
        <v>25 3,6</v>
      </c>
      <c r="B12" s="9">
        <v>25</v>
      </c>
      <c r="C12" s="24">
        <v>3.6</v>
      </c>
      <c r="D12" s="25" t="s">
        <v>28</v>
      </c>
      <c r="E12" s="26">
        <v>2.04</v>
      </c>
      <c r="F12" s="39"/>
      <c r="G12" s="10" t="str">
        <f t="shared" si="1"/>
        <v>32 0,6</v>
      </c>
      <c r="H12" s="9">
        <v>32</v>
      </c>
      <c r="I12" s="15">
        <v>0.6</v>
      </c>
      <c r="J12" s="16" t="s">
        <v>29</v>
      </c>
      <c r="K12" s="16">
        <v>0.4</v>
      </c>
      <c r="P12" s="41"/>
    </row>
    <row r="13" spans="1:17" ht="15.75" thickBot="1" x14ac:dyDescent="0.3">
      <c r="A13" s="10" t="str">
        <f t="shared" si="0"/>
        <v>25 4,2</v>
      </c>
      <c r="B13" s="9">
        <v>25</v>
      </c>
      <c r="C13" s="18">
        <v>4.2</v>
      </c>
      <c r="D13" s="19" t="s">
        <v>28</v>
      </c>
      <c r="E13" s="20">
        <v>2.38</v>
      </c>
      <c r="F13" s="40"/>
      <c r="G13" s="10" t="str">
        <f t="shared" si="1"/>
        <v>32 0,9</v>
      </c>
      <c r="H13" s="9">
        <v>32</v>
      </c>
      <c r="I13" s="21">
        <v>0.9</v>
      </c>
      <c r="J13" s="22" t="s">
        <v>29</v>
      </c>
      <c r="K13" s="22">
        <v>0.85</v>
      </c>
      <c r="P13" s="41"/>
    </row>
    <row r="14" spans="1:17" ht="15.75" thickBot="1" x14ac:dyDescent="0.3">
      <c r="A14" s="10" t="str">
        <f t="shared" si="0"/>
        <v>25 4,8</v>
      </c>
      <c r="B14" s="9">
        <v>25</v>
      </c>
      <c r="C14" s="24">
        <v>4.8</v>
      </c>
      <c r="D14" s="25" t="s">
        <v>28</v>
      </c>
      <c r="E14" s="26">
        <v>2.72</v>
      </c>
      <c r="F14" s="39"/>
      <c r="G14" s="10" t="str">
        <f t="shared" si="1"/>
        <v>32 1,2</v>
      </c>
      <c r="H14" s="9">
        <v>32</v>
      </c>
      <c r="I14" s="15">
        <v>1.2</v>
      </c>
      <c r="J14" s="16" t="s">
        <v>29</v>
      </c>
      <c r="K14" s="16">
        <v>1.44</v>
      </c>
      <c r="P14" s="41"/>
    </row>
    <row r="15" spans="1:17" ht="15.75" thickBot="1" x14ac:dyDescent="0.3">
      <c r="A15" s="10" t="str">
        <f t="shared" si="0"/>
        <v>25 5,4</v>
      </c>
      <c r="B15" s="9">
        <v>25</v>
      </c>
      <c r="C15" s="18">
        <v>5.4</v>
      </c>
      <c r="D15" s="19" t="s">
        <v>28</v>
      </c>
      <c r="E15" s="20">
        <v>3.06</v>
      </c>
      <c r="F15" s="40"/>
      <c r="G15" s="10" t="str">
        <f t="shared" si="1"/>
        <v>32 1,5</v>
      </c>
      <c r="H15" s="9">
        <v>32</v>
      </c>
      <c r="I15" s="21">
        <v>1.5</v>
      </c>
      <c r="J15" s="22" t="s">
        <v>29</v>
      </c>
      <c r="K15" s="22">
        <v>2.1800000000000002</v>
      </c>
      <c r="P15" s="41"/>
    </row>
    <row r="16" spans="1:17" ht="15.75" thickBot="1" x14ac:dyDescent="0.3">
      <c r="A16" s="10" t="str">
        <f t="shared" si="0"/>
        <v>25 6</v>
      </c>
      <c r="B16" s="9">
        <v>25</v>
      </c>
      <c r="C16" s="24">
        <v>6</v>
      </c>
      <c r="D16" s="25" t="s">
        <v>28</v>
      </c>
      <c r="E16" s="26">
        <v>3.4</v>
      </c>
      <c r="F16" s="39"/>
      <c r="G16" s="10" t="str">
        <f t="shared" si="1"/>
        <v>32 1,8</v>
      </c>
      <c r="H16" s="9">
        <v>32</v>
      </c>
      <c r="I16" s="15">
        <v>1.8</v>
      </c>
      <c r="J16" s="16" t="s">
        <v>29</v>
      </c>
      <c r="K16" s="16">
        <v>3.05</v>
      </c>
      <c r="P16" s="41"/>
    </row>
    <row r="17" spans="1:14" ht="15.75" thickBot="1" x14ac:dyDescent="0.3">
      <c r="A17" s="10" t="str">
        <f t="shared" si="0"/>
        <v>25 7,5</v>
      </c>
      <c r="B17" s="9">
        <v>25</v>
      </c>
      <c r="C17" s="18">
        <v>7.5</v>
      </c>
      <c r="D17" s="19" t="s">
        <v>28</v>
      </c>
      <c r="E17" s="20">
        <v>4.25</v>
      </c>
      <c r="F17" s="40"/>
      <c r="G17" s="10" t="str">
        <f t="shared" si="1"/>
        <v>32 2,1</v>
      </c>
      <c r="H17" s="9">
        <v>32</v>
      </c>
      <c r="I17" s="21">
        <v>2.1</v>
      </c>
      <c r="J17" s="22" t="s">
        <v>29</v>
      </c>
      <c r="K17" s="22">
        <v>4.0599999999999996</v>
      </c>
    </row>
    <row r="18" spans="1:14" ht="15.75" thickBot="1" x14ac:dyDescent="0.3">
      <c r="A18" s="10" t="str">
        <f t="shared" si="0"/>
        <v>32 0,6</v>
      </c>
      <c r="B18" s="9">
        <v>32</v>
      </c>
      <c r="C18" s="12">
        <v>0.6</v>
      </c>
      <c r="D18" s="25" t="s">
        <v>28</v>
      </c>
      <c r="E18" s="25">
        <v>0.21</v>
      </c>
      <c r="F18" s="39"/>
      <c r="G18" s="10" t="str">
        <f t="shared" si="1"/>
        <v>32 2,4</v>
      </c>
      <c r="H18" s="9">
        <v>32</v>
      </c>
      <c r="I18" s="15">
        <v>2.4</v>
      </c>
      <c r="J18" s="16" t="s">
        <v>29</v>
      </c>
      <c r="K18" s="16">
        <v>5.19</v>
      </c>
    </row>
    <row r="19" spans="1:14" ht="15.75" thickBot="1" x14ac:dyDescent="0.3">
      <c r="A19" s="10" t="str">
        <f t="shared" si="0"/>
        <v>32 0,9</v>
      </c>
      <c r="B19" s="9">
        <v>32</v>
      </c>
      <c r="C19" s="18">
        <v>0.9</v>
      </c>
      <c r="D19" s="19" t="s">
        <v>28</v>
      </c>
      <c r="E19" s="19">
        <v>0.31</v>
      </c>
      <c r="F19" s="40"/>
      <c r="G19" s="10" t="str">
        <f t="shared" si="1"/>
        <v>32 3</v>
      </c>
      <c r="H19" s="9">
        <v>32</v>
      </c>
      <c r="I19" s="21">
        <v>3</v>
      </c>
      <c r="J19" s="22" t="s">
        <v>29</v>
      </c>
      <c r="K19" s="22">
        <v>7.85</v>
      </c>
      <c r="N19" s="24">
        <v>0.6</v>
      </c>
    </row>
    <row r="20" spans="1:14" ht="15.75" thickBot="1" x14ac:dyDescent="0.3">
      <c r="A20" s="10" t="str">
        <f t="shared" si="0"/>
        <v>32 1,2</v>
      </c>
      <c r="B20" s="9">
        <v>32</v>
      </c>
      <c r="C20" s="24">
        <v>1.2</v>
      </c>
      <c r="D20" s="25" t="s">
        <v>28</v>
      </c>
      <c r="E20" s="25">
        <v>0.41</v>
      </c>
      <c r="F20" s="39"/>
      <c r="G20" s="10" t="str">
        <f t="shared" si="1"/>
        <v>32 3,6</v>
      </c>
      <c r="H20" s="9">
        <v>32</v>
      </c>
      <c r="I20" s="15">
        <v>3.6</v>
      </c>
      <c r="J20" s="16" t="s">
        <v>29</v>
      </c>
      <c r="K20" s="16">
        <v>11</v>
      </c>
      <c r="N20" s="18">
        <v>0.9</v>
      </c>
    </row>
    <row r="21" spans="1:14" ht="15.75" thickBot="1" x14ac:dyDescent="0.3">
      <c r="A21" s="10" t="str">
        <f t="shared" si="0"/>
        <v>32 1,5</v>
      </c>
      <c r="B21" s="9">
        <v>32</v>
      </c>
      <c r="C21" s="18">
        <v>1.5</v>
      </c>
      <c r="D21" s="19" t="s">
        <v>28</v>
      </c>
      <c r="E21" s="19">
        <v>0.52</v>
      </c>
      <c r="F21" s="40"/>
      <c r="G21" s="10" t="str">
        <f t="shared" si="1"/>
        <v>32 4,2</v>
      </c>
      <c r="H21" s="9">
        <v>32</v>
      </c>
      <c r="I21" s="21">
        <v>4.2</v>
      </c>
      <c r="J21" s="22" t="s">
        <v>29</v>
      </c>
      <c r="K21" s="22">
        <v>14.6</v>
      </c>
      <c r="N21" s="24">
        <v>1.2</v>
      </c>
    </row>
    <row r="22" spans="1:14" ht="15.75" thickBot="1" x14ac:dyDescent="0.3">
      <c r="A22" s="10" t="str">
        <f t="shared" si="0"/>
        <v>32 1,8</v>
      </c>
      <c r="B22" s="9">
        <v>32</v>
      </c>
      <c r="C22" s="24">
        <v>1.8</v>
      </c>
      <c r="D22" s="25" t="s">
        <v>28</v>
      </c>
      <c r="E22" s="25">
        <v>0.62</v>
      </c>
      <c r="F22" s="39"/>
      <c r="G22" s="10" t="str">
        <f t="shared" si="1"/>
        <v>32 4,8</v>
      </c>
      <c r="H22" s="9">
        <v>32</v>
      </c>
      <c r="I22" s="15">
        <v>4.8</v>
      </c>
      <c r="J22" s="16" t="s">
        <v>29</v>
      </c>
      <c r="K22" s="16">
        <v>18.7</v>
      </c>
      <c r="N22" s="18">
        <v>1.5</v>
      </c>
    </row>
    <row r="23" spans="1:14" ht="15.75" thickBot="1" x14ac:dyDescent="0.3">
      <c r="A23" s="10" t="str">
        <f t="shared" si="0"/>
        <v>32 2,1</v>
      </c>
      <c r="B23" s="9">
        <v>32</v>
      </c>
      <c r="C23" s="18">
        <v>2.1</v>
      </c>
      <c r="D23" s="19" t="s">
        <v>28</v>
      </c>
      <c r="E23" s="19">
        <v>0.73</v>
      </c>
      <c r="F23" s="40"/>
      <c r="G23" s="10" t="str">
        <f t="shared" si="1"/>
        <v>32 5,4</v>
      </c>
      <c r="H23" s="9">
        <v>32</v>
      </c>
      <c r="I23" s="21">
        <v>5.4</v>
      </c>
      <c r="J23" s="22" t="s">
        <v>29</v>
      </c>
      <c r="K23" s="22">
        <v>23.3</v>
      </c>
      <c r="N23" s="24">
        <v>1.8</v>
      </c>
    </row>
    <row r="24" spans="1:14" ht="15.75" thickBot="1" x14ac:dyDescent="0.3">
      <c r="A24" s="10" t="str">
        <f t="shared" si="0"/>
        <v>32 2,4</v>
      </c>
      <c r="B24" s="9">
        <v>32</v>
      </c>
      <c r="C24" s="24">
        <v>2.4</v>
      </c>
      <c r="D24" s="25" t="s">
        <v>28</v>
      </c>
      <c r="E24" s="25">
        <v>0.83</v>
      </c>
      <c r="F24" s="39"/>
      <c r="G24" s="10" t="str">
        <f t="shared" si="1"/>
        <v>32 6</v>
      </c>
      <c r="H24" s="9">
        <v>32</v>
      </c>
      <c r="I24" s="15">
        <v>6</v>
      </c>
      <c r="J24" s="16" t="s">
        <v>29</v>
      </c>
      <c r="K24" s="16">
        <v>28.3</v>
      </c>
      <c r="N24" s="18">
        <v>2.1</v>
      </c>
    </row>
    <row r="25" spans="1:14" ht="15.75" thickBot="1" x14ac:dyDescent="0.3">
      <c r="A25" s="10" t="str">
        <f t="shared" si="0"/>
        <v>32 3</v>
      </c>
      <c r="B25" s="9">
        <v>32</v>
      </c>
      <c r="C25" s="18">
        <v>3</v>
      </c>
      <c r="D25" s="19" t="s">
        <v>28</v>
      </c>
      <c r="E25" s="19">
        <v>1.04</v>
      </c>
      <c r="F25" s="40"/>
      <c r="G25" s="10" t="str">
        <f t="shared" si="1"/>
        <v>32 7,5</v>
      </c>
      <c r="H25" s="9">
        <v>32</v>
      </c>
      <c r="I25" s="27">
        <v>7.5</v>
      </c>
      <c r="J25" s="22" t="s">
        <v>29</v>
      </c>
      <c r="K25" s="22">
        <v>42.8</v>
      </c>
      <c r="N25" s="24">
        <v>2.4</v>
      </c>
    </row>
    <row r="26" spans="1:14" ht="15.75" thickBot="1" x14ac:dyDescent="0.3">
      <c r="A26" s="10" t="str">
        <f t="shared" si="0"/>
        <v>32 3,6</v>
      </c>
      <c r="B26" s="9">
        <v>32</v>
      </c>
      <c r="C26" s="24">
        <v>3.6</v>
      </c>
      <c r="D26" s="25" t="s">
        <v>28</v>
      </c>
      <c r="E26" s="25">
        <v>1.24</v>
      </c>
      <c r="F26" s="39"/>
      <c r="G26" s="10" t="str">
        <f t="shared" si="1"/>
        <v>32 9</v>
      </c>
      <c r="H26" s="9">
        <v>32</v>
      </c>
      <c r="I26" s="15">
        <v>9</v>
      </c>
      <c r="J26" s="16" t="s">
        <v>29</v>
      </c>
      <c r="K26" s="16">
        <v>59.9</v>
      </c>
      <c r="N26" s="18">
        <v>3</v>
      </c>
    </row>
    <row r="27" spans="1:14" ht="15.75" thickBot="1" x14ac:dyDescent="0.3">
      <c r="A27" s="10" t="str">
        <f t="shared" si="0"/>
        <v>32 4,2</v>
      </c>
      <c r="B27" s="9">
        <v>32</v>
      </c>
      <c r="C27" s="18">
        <v>4.2</v>
      </c>
      <c r="D27" s="19" t="s">
        <v>28</v>
      </c>
      <c r="E27" s="19">
        <v>1.45</v>
      </c>
      <c r="F27" s="40"/>
      <c r="G27" s="10" t="str">
        <f t="shared" si="1"/>
        <v>32 10,5</v>
      </c>
      <c r="H27" s="9">
        <v>32</v>
      </c>
      <c r="I27" s="21">
        <v>10.5</v>
      </c>
      <c r="J27" s="19" t="s">
        <v>29</v>
      </c>
      <c r="K27" s="19">
        <v>79.7</v>
      </c>
      <c r="N27" s="24">
        <v>3.6</v>
      </c>
    </row>
    <row r="28" spans="1:14" ht="15.75" thickBot="1" x14ac:dyDescent="0.3">
      <c r="A28" s="10" t="str">
        <f t="shared" si="0"/>
        <v>32 4,8</v>
      </c>
      <c r="B28" s="9">
        <v>32</v>
      </c>
      <c r="C28" s="24">
        <v>4.8</v>
      </c>
      <c r="D28" s="25" t="s">
        <v>28</v>
      </c>
      <c r="E28" s="25">
        <v>1.66</v>
      </c>
      <c r="F28" s="39"/>
      <c r="G28" s="10" t="str">
        <f t="shared" si="1"/>
        <v>32 12</v>
      </c>
      <c r="H28" s="9">
        <v>32</v>
      </c>
      <c r="I28" s="15">
        <v>12</v>
      </c>
      <c r="J28" s="16" t="s">
        <v>29</v>
      </c>
      <c r="K28" s="16">
        <v>102</v>
      </c>
      <c r="N28" s="18">
        <v>4.2</v>
      </c>
    </row>
    <row r="29" spans="1:14" ht="15.75" thickBot="1" x14ac:dyDescent="0.3">
      <c r="A29" s="10" t="str">
        <f t="shared" si="0"/>
        <v>32 5,4</v>
      </c>
      <c r="B29" s="9">
        <v>32</v>
      </c>
      <c r="C29" s="18">
        <v>5.4</v>
      </c>
      <c r="D29" s="19" t="s">
        <v>28</v>
      </c>
      <c r="E29" s="19">
        <v>1.87</v>
      </c>
      <c r="F29" s="40"/>
      <c r="G29" s="10" t="str">
        <f t="shared" si="1"/>
        <v>32 15</v>
      </c>
      <c r="H29" s="9">
        <v>32</v>
      </c>
      <c r="I29" s="21">
        <v>15</v>
      </c>
      <c r="J29" s="22" t="s">
        <v>29</v>
      </c>
      <c r="K29" s="22">
        <v>154</v>
      </c>
      <c r="N29" s="24">
        <v>4.8</v>
      </c>
    </row>
    <row r="30" spans="1:14" ht="15.75" thickBot="1" x14ac:dyDescent="0.3">
      <c r="A30" s="10" t="str">
        <f t="shared" si="0"/>
        <v>32 6</v>
      </c>
      <c r="B30" s="9">
        <v>32</v>
      </c>
      <c r="C30" s="24">
        <v>6</v>
      </c>
      <c r="D30" s="25" t="s">
        <v>28</v>
      </c>
      <c r="E30" s="25">
        <v>2.0699999999999998</v>
      </c>
      <c r="F30" s="39"/>
      <c r="G30" s="10" t="str">
        <f t="shared" si="1"/>
        <v>40 0,6</v>
      </c>
      <c r="H30" s="9">
        <v>40</v>
      </c>
      <c r="I30" s="15">
        <v>0.6</v>
      </c>
      <c r="J30" s="16" t="s">
        <v>29</v>
      </c>
      <c r="K30" s="16">
        <v>0.13</v>
      </c>
      <c r="N30" s="18">
        <v>5.4</v>
      </c>
    </row>
    <row r="31" spans="1:14" ht="15.75" thickBot="1" x14ac:dyDescent="0.3">
      <c r="A31" s="10" t="str">
        <f t="shared" si="0"/>
        <v>32 7,5</v>
      </c>
      <c r="B31" s="9">
        <v>32</v>
      </c>
      <c r="C31" s="18">
        <v>7.5</v>
      </c>
      <c r="D31" s="19" t="s">
        <v>28</v>
      </c>
      <c r="E31" s="19">
        <v>2.59</v>
      </c>
      <c r="F31" s="40"/>
      <c r="G31" s="10" t="str">
        <f t="shared" si="1"/>
        <v>40 0,9</v>
      </c>
      <c r="H31" s="9">
        <v>40</v>
      </c>
      <c r="I31" s="21">
        <v>0.9</v>
      </c>
      <c r="J31" s="22" t="s">
        <v>29</v>
      </c>
      <c r="K31" s="22">
        <v>0.28999999999999998</v>
      </c>
      <c r="N31" s="24">
        <v>6</v>
      </c>
    </row>
    <row r="32" spans="1:14" ht="15.75" thickBot="1" x14ac:dyDescent="0.3">
      <c r="A32" s="10" t="str">
        <f t="shared" si="0"/>
        <v>32 9</v>
      </c>
      <c r="B32" s="9">
        <v>32</v>
      </c>
      <c r="C32" s="24">
        <v>9</v>
      </c>
      <c r="D32" s="25" t="s">
        <v>28</v>
      </c>
      <c r="E32" s="25">
        <v>3.11</v>
      </c>
      <c r="F32" s="39"/>
      <c r="G32" s="10" t="str">
        <f t="shared" si="1"/>
        <v>40 1,2</v>
      </c>
      <c r="H32" s="9">
        <v>40</v>
      </c>
      <c r="I32" s="15">
        <v>1.2</v>
      </c>
      <c r="J32" s="16" t="s">
        <v>29</v>
      </c>
      <c r="K32" s="16">
        <v>0.49</v>
      </c>
      <c r="N32" s="18">
        <v>7.5</v>
      </c>
    </row>
    <row r="33" spans="1:14" ht="15.75" thickBot="1" x14ac:dyDescent="0.3">
      <c r="A33" s="10" t="str">
        <f t="shared" si="0"/>
        <v>32 10,5</v>
      </c>
      <c r="B33" s="9">
        <v>32</v>
      </c>
      <c r="C33" s="18">
        <v>10.5</v>
      </c>
      <c r="D33" s="19" t="s">
        <v>28</v>
      </c>
      <c r="E33" s="19">
        <v>3.63</v>
      </c>
      <c r="F33" s="40"/>
      <c r="G33" s="10" t="str">
        <f t="shared" si="1"/>
        <v>40 1,5</v>
      </c>
      <c r="H33" s="9">
        <v>40</v>
      </c>
      <c r="I33" s="21">
        <v>1.5</v>
      </c>
      <c r="J33" s="22" t="s">
        <v>29</v>
      </c>
      <c r="K33" s="22">
        <v>0.73</v>
      </c>
      <c r="N33" s="24">
        <v>9</v>
      </c>
    </row>
    <row r="34" spans="1:14" ht="15.75" thickBot="1" x14ac:dyDescent="0.3">
      <c r="A34" s="10" t="str">
        <f t="shared" si="0"/>
        <v>32 12</v>
      </c>
      <c r="B34" s="9">
        <v>32</v>
      </c>
      <c r="C34" s="24">
        <v>12</v>
      </c>
      <c r="D34" s="25" t="s">
        <v>28</v>
      </c>
      <c r="E34" s="25">
        <v>4.1500000000000004</v>
      </c>
      <c r="F34" s="39"/>
      <c r="G34" s="10" t="str">
        <f t="shared" si="1"/>
        <v>40 1,8</v>
      </c>
      <c r="H34" s="9">
        <v>40</v>
      </c>
      <c r="I34" s="15">
        <v>1.8</v>
      </c>
      <c r="J34" s="16" t="s">
        <v>29</v>
      </c>
      <c r="K34" s="16">
        <v>1.03</v>
      </c>
      <c r="N34" s="18">
        <v>10.5</v>
      </c>
    </row>
    <row r="35" spans="1:14" ht="15.75" thickBot="1" x14ac:dyDescent="0.3">
      <c r="A35" s="10" t="str">
        <f t="shared" si="0"/>
        <v>32 15</v>
      </c>
      <c r="B35" s="9">
        <v>32</v>
      </c>
      <c r="C35" s="18">
        <v>15</v>
      </c>
      <c r="D35" s="19" t="s">
        <v>28</v>
      </c>
      <c r="E35" s="19">
        <v>5.18</v>
      </c>
      <c r="F35" s="40"/>
      <c r="G35" s="10" t="str">
        <f t="shared" si="1"/>
        <v>40 2,1</v>
      </c>
      <c r="H35" s="9">
        <v>40</v>
      </c>
      <c r="I35" s="21">
        <v>2.1</v>
      </c>
      <c r="J35" s="22" t="s">
        <v>29</v>
      </c>
      <c r="K35" s="22">
        <v>1.37</v>
      </c>
      <c r="N35" s="24">
        <v>12</v>
      </c>
    </row>
    <row r="36" spans="1:14" ht="15.75" thickBot="1" x14ac:dyDescent="0.3">
      <c r="A36" s="10" t="str">
        <f t="shared" si="0"/>
        <v>40 0,6</v>
      </c>
      <c r="B36" s="9">
        <v>40</v>
      </c>
      <c r="C36" s="12">
        <v>0.6</v>
      </c>
      <c r="D36" s="25" t="s">
        <v>28</v>
      </c>
      <c r="E36" s="25">
        <v>0.13</v>
      </c>
      <c r="F36" s="39"/>
      <c r="G36" s="10" t="str">
        <f t="shared" si="1"/>
        <v>40 2,4</v>
      </c>
      <c r="H36" s="9">
        <v>40</v>
      </c>
      <c r="I36" s="15">
        <v>2.4</v>
      </c>
      <c r="J36" s="16" t="s">
        <v>29</v>
      </c>
      <c r="K36" s="16">
        <v>1.75</v>
      </c>
      <c r="N36" s="18">
        <v>15</v>
      </c>
    </row>
    <row r="37" spans="1:14" ht="15.75" thickBot="1" x14ac:dyDescent="0.3">
      <c r="A37" s="10" t="str">
        <f t="shared" si="0"/>
        <v>40 0,9</v>
      </c>
      <c r="B37" s="9">
        <v>40</v>
      </c>
      <c r="C37" s="18">
        <v>0.9</v>
      </c>
      <c r="D37" s="19" t="s">
        <v>28</v>
      </c>
      <c r="E37" s="19">
        <v>0.2</v>
      </c>
      <c r="F37" s="40"/>
      <c r="G37" s="10" t="str">
        <f t="shared" si="1"/>
        <v>40 3</v>
      </c>
      <c r="H37" s="9">
        <v>40</v>
      </c>
      <c r="I37" s="21">
        <v>3</v>
      </c>
      <c r="J37" s="22" t="s">
        <v>29</v>
      </c>
      <c r="K37" s="22">
        <v>2.65</v>
      </c>
      <c r="N37" s="15">
        <v>18</v>
      </c>
    </row>
    <row r="38" spans="1:14" ht="15.75" thickBot="1" x14ac:dyDescent="0.3">
      <c r="A38" s="10" t="str">
        <f t="shared" si="0"/>
        <v>40 1,2</v>
      </c>
      <c r="B38" s="9">
        <v>40</v>
      </c>
      <c r="C38" s="24">
        <v>1.2</v>
      </c>
      <c r="D38" s="25" t="s">
        <v>28</v>
      </c>
      <c r="E38" s="25">
        <v>0.27</v>
      </c>
      <c r="F38" s="39"/>
      <c r="G38" s="10" t="str">
        <f t="shared" si="1"/>
        <v>40 3,6</v>
      </c>
      <c r="H38" s="9">
        <v>40</v>
      </c>
      <c r="I38" s="15">
        <v>3.6</v>
      </c>
      <c r="J38" s="16" t="s">
        <v>29</v>
      </c>
      <c r="K38" s="16">
        <v>3.71</v>
      </c>
      <c r="N38" s="21">
        <v>24</v>
      </c>
    </row>
    <row r="39" spans="1:14" ht="15.75" thickBot="1" x14ac:dyDescent="0.3">
      <c r="A39" s="10" t="str">
        <f t="shared" si="0"/>
        <v>40 1,5</v>
      </c>
      <c r="B39" s="9">
        <v>40</v>
      </c>
      <c r="C39" s="18">
        <v>1.5</v>
      </c>
      <c r="D39" s="19" t="s">
        <v>28</v>
      </c>
      <c r="E39" s="19">
        <v>0.33</v>
      </c>
      <c r="F39" s="40"/>
      <c r="G39" s="10" t="str">
        <f t="shared" si="1"/>
        <v>40 4,2</v>
      </c>
      <c r="H39" s="9">
        <v>40</v>
      </c>
      <c r="I39" s="21">
        <v>4.2</v>
      </c>
      <c r="J39" s="22" t="s">
        <v>29</v>
      </c>
      <c r="K39" s="22">
        <v>4.93</v>
      </c>
      <c r="N39" s="15">
        <v>30</v>
      </c>
    </row>
    <row r="40" spans="1:14" ht="15.75" thickBot="1" x14ac:dyDescent="0.3">
      <c r="A40" s="10" t="str">
        <f t="shared" si="0"/>
        <v>40 1,8</v>
      </c>
      <c r="B40" s="9">
        <v>40</v>
      </c>
      <c r="C40" s="24">
        <v>1.8</v>
      </c>
      <c r="D40" s="25" t="s">
        <v>28</v>
      </c>
      <c r="E40" s="25">
        <v>0.4</v>
      </c>
      <c r="F40" s="39"/>
      <c r="G40" s="10" t="str">
        <f t="shared" si="1"/>
        <v>40 4,8</v>
      </c>
      <c r="H40" s="9">
        <v>40</v>
      </c>
      <c r="I40" s="15">
        <v>4.8</v>
      </c>
      <c r="J40" s="16" t="s">
        <v>29</v>
      </c>
      <c r="K40" s="16">
        <v>6.32</v>
      </c>
      <c r="N40" s="21">
        <v>36</v>
      </c>
    </row>
    <row r="41" spans="1:14" ht="15.75" thickBot="1" x14ac:dyDescent="0.3">
      <c r="A41" s="10" t="str">
        <f t="shared" si="0"/>
        <v>40 2,1</v>
      </c>
      <c r="B41" s="9">
        <v>40</v>
      </c>
      <c r="C41" s="18">
        <v>2.1</v>
      </c>
      <c r="D41" s="19" t="s">
        <v>28</v>
      </c>
      <c r="E41" s="19">
        <v>0.46</v>
      </c>
      <c r="F41" s="40"/>
      <c r="G41" s="10" t="str">
        <f t="shared" si="1"/>
        <v>40 5,4</v>
      </c>
      <c r="H41" s="9">
        <v>40</v>
      </c>
      <c r="I41" s="21">
        <v>5.4</v>
      </c>
      <c r="J41" s="22" t="s">
        <v>29</v>
      </c>
      <c r="K41" s="22">
        <v>7.85</v>
      </c>
      <c r="N41" s="27">
        <v>36</v>
      </c>
    </row>
    <row r="42" spans="1:14" ht="15.75" thickBot="1" x14ac:dyDescent="0.3">
      <c r="A42" s="10" t="str">
        <f t="shared" si="0"/>
        <v>40 2,4</v>
      </c>
      <c r="B42" s="9">
        <v>40</v>
      </c>
      <c r="C42" s="24">
        <v>2.4</v>
      </c>
      <c r="D42" s="25" t="s">
        <v>28</v>
      </c>
      <c r="E42" s="25">
        <v>0.53</v>
      </c>
      <c r="F42" s="39"/>
      <c r="G42" s="10" t="str">
        <f t="shared" si="1"/>
        <v>40 6</v>
      </c>
      <c r="H42" s="9">
        <v>40</v>
      </c>
      <c r="I42" s="15">
        <v>6</v>
      </c>
      <c r="J42" s="16" t="s">
        <v>29</v>
      </c>
      <c r="K42" s="16">
        <v>9.5399999999999991</v>
      </c>
      <c r="N42" s="15">
        <v>42</v>
      </c>
    </row>
    <row r="43" spans="1:14" ht="15.75" thickBot="1" x14ac:dyDescent="0.3">
      <c r="A43" s="10" t="str">
        <f t="shared" si="0"/>
        <v>40 3</v>
      </c>
      <c r="B43" s="9">
        <v>40</v>
      </c>
      <c r="C43" s="18">
        <v>3</v>
      </c>
      <c r="D43" s="19" t="s">
        <v>28</v>
      </c>
      <c r="E43" s="19">
        <v>0.66</v>
      </c>
      <c r="F43" s="40"/>
      <c r="G43" s="10" t="str">
        <f t="shared" si="1"/>
        <v>40 7,5</v>
      </c>
      <c r="H43" s="9">
        <v>40</v>
      </c>
      <c r="I43" s="27">
        <v>7.5</v>
      </c>
      <c r="J43" s="22" t="s">
        <v>29</v>
      </c>
      <c r="K43" s="22">
        <v>14.4</v>
      </c>
      <c r="N43" s="15">
        <v>42</v>
      </c>
    </row>
    <row r="44" spans="1:14" ht="15.75" thickBot="1" x14ac:dyDescent="0.3">
      <c r="A44" s="10" t="str">
        <f t="shared" si="0"/>
        <v>40 3,6</v>
      </c>
      <c r="B44" s="9">
        <v>40</v>
      </c>
      <c r="C44" s="24">
        <v>3.6</v>
      </c>
      <c r="D44" s="25" t="s">
        <v>28</v>
      </c>
      <c r="E44" s="25">
        <v>0.8</v>
      </c>
      <c r="F44" s="39"/>
      <c r="G44" s="10" t="str">
        <f t="shared" si="1"/>
        <v>40 9</v>
      </c>
      <c r="H44" s="9">
        <v>40</v>
      </c>
      <c r="I44" s="15">
        <v>9</v>
      </c>
      <c r="J44" s="16" t="s">
        <v>29</v>
      </c>
      <c r="K44" s="16">
        <v>20.2</v>
      </c>
      <c r="N44" s="21">
        <v>48</v>
      </c>
    </row>
    <row r="45" spans="1:14" ht="15.75" thickBot="1" x14ac:dyDescent="0.3">
      <c r="A45" s="10" t="str">
        <f t="shared" si="0"/>
        <v>40 4,2</v>
      </c>
      <c r="B45" s="9">
        <v>40</v>
      </c>
      <c r="C45" s="18">
        <v>4.2</v>
      </c>
      <c r="D45" s="19" t="s">
        <v>28</v>
      </c>
      <c r="E45" s="19">
        <v>0.93</v>
      </c>
      <c r="F45" s="40"/>
      <c r="G45" s="10" t="str">
        <f t="shared" si="1"/>
        <v>40 10,5</v>
      </c>
      <c r="H45" s="9">
        <v>40</v>
      </c>
      <c r="I45" s="21">
        <v>10.5</v>
      </c>
      <c r="J45" s="19" t="s">
        <v>29</v>
      </c>
      <c r="K45" s="19">
        <v>26.9</v>
      </c>
      <c r="N45" s="15">
        <v>54</v>
      </c>
    </row>
    <row r="46" spans="1:14" ht="15.75" thickBot="1" x14ac:dyDescent="0.3">
      <c r="A46" s="10" t="str">
        <f t="shared" si="0"/>
        <v>40 4,8</v>
      </c>
      <c r="B46" s="9">
        <v>40</v>
      </c>
      <c r="C46" s="24">
        <v>4.8</v>
      </c>
      <c r="D46" s="25" t="s">
        <v>28</v>
      </c>
      <c r="E46" s="25">
        <v>1.06</v>
      </c>
      <c r="F46" s="39"/>
      <c r="G46" s="10" t="str">
        <f t="shared" si="1"/>
        <v>40 12</v>
      </c>
      <c r="H46" s="9">
        <v>40</v>
      </c>
      <c r="I46" s="15">
        <v>12</v>
      </c>
      <c r="J46" s="16" t="s">
        <v>29</v>
      </c>
      <c r="K46" s="16">
        <v>34.4</v>
      </c>
      <c r="N46" s="21">
        <v>60</v>
      </c>
    </row>
    <row r="47" spans="1:14" ht="15.75" thickBot="1" x14ac:dyDescent="0.3">
      <c r="A47" s="10" t="str">
        <f t="shared" si="0"/>
        <v>40 5,4</v>
      </c>
      <c r="B47" s="9">
        <v>40</v>
      </c>
      <c r="C47" s="18">
        <v>5.4</v>
      </c>
      <c r="D47" s="19" t="s">
        <v>28</v>
      </c>
      <c r="E47" s="19">
        <v>1.19</v>
      </c>
      <c r="F47" s="40"/>
      <c r="G47" s="10" t="str">
        <f t="shared" si="1"/>
        <v>40 15</v>
      </c>
      <c r="H47" s="9">
        <v>40</v>
      </c>
      <c r="I47" s="21">
        <v>15</v>
      </c>
      <c r="J47" s="22" t="s">
        <v>29</v>
      </c>
      <c r="K47" s="22">
        <v>52</v>
      </c>
      <c r="N47" s="15">
        <v>75</v>
      </c>
    </row>
    <row r="48" spans="1:14" ht="15.75" thickBot="1" x14ac:dyDescent="0.3">
      <c r="A48" s="10" t="str">
        <f t="shared" si="0"/>
        <v>40 6</v>
      </c>
      <c r="B48" s="9">
        <v>40</v>
      </c>
      <c r="C48" s="24">
        <v>6</v>
      </c>
      <c r="D48" s="25" t="s">
        <v>28</v>
      </c>
      <c r="E48" s="25">
        <v>1.33</v>
      </c>
      <c r="F48" s="39"/>
      <c r="G48" s="10" t="str">
        <f t="shared" si="1"/>
        <v>40 18</v>
      </c>
      <c r="H48" s="9">
        <v>40</v>
      </c>
      <c r="I48" s="15">
        <v>18</v>
      </c>
      <c r="J48" s="16" t="s">
        <v>29</v>
      </c>
      <c r="K48" s="16">
        <v>72.8</v>
      </c>
      <c r="N48" s="21">
        <v>90</v>
      </c>
    </row>
    <row r="49" spans="1:14" ht="15.75" thickBot="1" x14ac:dyDescent="0.3">
      <c r="A49" s="10" t="str">
        <f t="shared" si="0"/>
        <v>40 7,5</v>
      </c>
      <c r="B49" s="9">
        <v>40</v>
      </c>
      <c r="C49" s="18">
        <v>7.5</v>
      </c>
      <c r="D49" s="19" t="s">
        <v>28</v>
      </c>
      <c r="E49" s="19">
        <v>1.66</v>
      </c>
      <c r="F49" s="40"/>
      <c r="G49" s="10" t="str">
        <f t="shared" si="1"/>
        <v>40 24</v>
      </c>
      <c r="H49" s="9">
        <v>40</v>
      </c>
      <c r="I49" s="21">
        <v>24</v>
      </c>
      <c r="J49" s="22" t="s">
        <v>29</v>
      </c>
      <c r="K49" s="22">
        <v>124</v>
      </c>
      <c r="N49" s="15">
        <v>105</v>
      </c>
    </row>
    <row r="50" spans="1:14" ht="15.75" thickBot="1" x14ac:dyDescent="0.3">
      <c r="A50" s="10" t="str">
        <f t="shared" si="0"/>
        <v>40 9</v>
      </c>
      <c r="B50" s="9">
        <v>40</v>
      </c>
      <c r="C50" s="24">
        <v>9</v>
      </c>
      <c r="D50" s="25" t="s">
        <v>28</v>
      </c>
      <c r="E50" s="25">
        <v>1.99</v>
      </c>
      <c r="F50" s="39"/>
      <c r="G50" s="10" t="str">
        <f t="shared" si="1"/>
        <v>40 30</v>
      </c>
      <c r="H50" s="9">
        <v>40</v>
      </c>
      <c r="I50" s="15">
        <v>30</v>
      </c>
      <c r="J50" s="16" t="s">
        <v>29</v>
      </c>
      <c r="K50" s="16">
        <v>187</v>
      </c>
      <c r="N50" s="21">
        <v>120</v>
      </c>
    </row>
    <row r="51" spans="1:14" ht="15.75" thickBot="1" x14ac:dyDescent="0.3">
      <c r="A51" s="10" t="str">
        <f t="shared" si="0"/>
        <v>40 10,5</v>
      </c>
      <c r="B51" s="9">
        <v>40</v>
      </c>
      <c r="C51" s="18">
        <v>10.5</v>
      </c>
      <c r="D51" s="19" t="s">
        <v>28</v>
      </c>
      <c r="E51" s="19">
        <v>2.3199999999999998</v>
      </c>
      <c r="F51" s="40"/>
      <c r="G51" s="10" t="str">
        <f t="shared" si="1"/>
        <v>50 1,2</v>
      </c>
      <c r="H51" s="9">
        <v>50</v>
      </c>
      <c r="I51" s="15">
        <v>1.2</v>
      </c>
      <c r="J51" s="16" t="s">
        <v>29</v>
      </c>
      <c r="K51" s="16">
        <v>0.16</v>
      </c>
      <c r="N51" s="15">
        <v>150</v>
      </c>
    </row>
    <row r="52" spans="1:14" ht="15.75" thickBot="1" x14ac:dyDescent="0.3">
      <c r="A52" s="10" t="str">
        <f t="shared" si="0"/>
        <v>40 12</v>
      </c>
      <c r="B52" s="9">
        <v>40</v>
      </c>
      <c r="C52" s="24">
        <v>12</v>
      </c>
      <c r="D52" s="25" t="s">
        <v>28</v>
      </c>
      <c r="E52" s="25">
        <v>2.65</v>
      </c>
      <c r="F52" s="39"/>
      <c r="G52" s="10" t="str">
        <f t="shared" si="1"/>
        <v>50 1,5</v>
      </c>
      <c r="H52" s="9">
        <v>50</v>
      </c>
      <c r="I52" s="21">
        <v>1.5</v>
      </c>
      <c r="J52" s="22" t="s">
        <v>29</v>
      </c>
      <c r="K52" s="22">
        <v>0.25</v>
      </c>
      <c r="N52" s="21">
        <v>180</v>
      </c>
    </row>
    <row r="53" spans="1:14" ht="15.75" thickBot="1" x14ac:dyDescent="0.3">
      <c r="A53" s="10" t="str">
        <f t="shared" si="0"/>
        <v>40 15</v>
      </c>
      <c r="B53" s="9">
        <v>40</v>
      </c>
      <c r="C53" s="18">
        <v>15</v>
      </c>
      <c r="D53" s="19" t="s">
        <v>28</v>
      </c>
      <c r="E53" s="19">
        <v>3.32</v>
      </c>
      <c r="F53" s="40"/>
      <c r="G53" s="10" t="str">
        <f t="shared" si="1"/>
        <v>50 1,8</v>
      </c>
      <c r="H53" s="9">
        <v>50</v>
      </c>
      <c r="I53" s="15">
        <v>1.8</v>
      </c>
      <c r="J53" s="16" t="s">
        <v>29</v>
      </c>
      <c r="K53" s="16">
        <v>0.35</v>
      </c>
      <c r="N53" s="15">
        <v>210</v>
      </c>
    </row>
    <row r="54" spans="1:14" ht="15.75" thickBot="1" x14ac:dyDescent="0.3">
      <c r="A54" s="10" t="str">
        <f t="shared" si="0"/>
        <v>40 18</v>
      </c>
      <c r="B54" s="9">
        <v>40</v>
      </c>
      <c r="C54" s="24">
        <v>18</v>
      </c>
      <c r="D54" s="25" t="s">
        <v>28</v>
      </c>
      <c r="E54" s="25">
        <v>3.98</v>
      </c>
      <c r="F54" s="39"/>
      <c r="G54" s="10" t="str">
        <f t="shared" si="1"/>
        <v>50 2,1</v>
      </c>
      <c r="H54" s="9">
        <v>50</v>
      </c>
      <c r="I54" s="21">
        <v>2.1</v>
      </c>
      <c r="J54" s="22" t="s">
        <v>29</v>
      </c>
      <c r="K54" s="22">
        <v>0.46</v>
      </c>
      <c r="N54" s="21">
        <v>240</v>
      </c>
    </row>
    <row r="55" spans="1:14" ht="15.75" thickBot="1" x14ac:dyDescent="0.3">
      <c r="A55" s="10" t="str">
        <f t="shared" si="0"/>
        <v>40 24</v>
      </c>
      <c r="B55" s="9">
        <v>40</v>
      </c>
      <c r="C55" s="18">
        <v>24</v>
      </c>
      <c r="D55" s="19" t="s">
        <v>28</v>
      </c>
      <c r="E55" s="19">
        <v>5.31</v>
      </c>
      <c r="F55" s="40"/>
      <c r="G55" s="10" t="str">
        <f t="shared" si="1"/>
        <v>50 2,4</v>
      </c>
      <c r="H55" s="9">
        <v>50</v>
      </c>
      <c r="I55" s="15">
        <v>2.4</v>
      </c>
      <c r="J55" s="16" t="s">
        <v>29</v>
      </c>
      <c r="K55" s="16">
        <v>0.59</v>
      </c>
      <c r="N55" s="15">
        <v>300</v>
      </c>
    </row>
    <row r="56" spans="1:14" ht="15.75" thickBot="1" x14ac:dyDescent="0.3">
      <c r="A56" s="10" t="str">
        <f t="shared" si="0"/>
        <v>40 30</v>
      </c>
      <c r="B56" s="9">
        <v>40</v>
      </c>
      <c r="C56" s="24">
        <v>30</v>
      </c>
      <c r="D56" s="25" t="s">
        <v>28</v>
      </c>
      <c r="E56" s="25">
        <v>6.63</v>
      </c>
      <c r="F56" s="39"/>
      <c r="G56" s="10" t="str">
        <f t="shared" si="1"/>
        <v>50 3</v>
      </c>
      <c r="H56" s="9">
        <v>50</v>
      </c>
      <c r="I56" s="21">
        <v>3</v>
      </c>
      <c r="J56" s="22" t="s">
        <v>29</v>
      </c>
      <c r="K56" s="22">
        <v>0.89</v>
      </c>
      <c r="N56" s="10">
        <v>360</v>
      </c>
    </row>
    <row r="57" spans="1:14" ht="15.75" thickBot="1" x14ac:dyDescent="0.3">
      <c r="A57" s="10" t="str">
        <f t="shared" si="0"/>
        <v>50 1,2</v>
      </c>
      <c r="B57" s="9">
        <v>50</v>
      </c>
      <c r="C57" s="24">
        <v>1.2</v>
      </c>
      <c r="D57" s="25" t="s">
        <v>28</v>
      </c>
      <c r="E57" s="25">
        <v>0.17</v>
      </c>
      <c r="F57" s="39"/>
      <c r="G57" s="10" t="str">
        <f t="shared" si="1"/>
        <v>50 3,6</v>
      </c>
      <c r="H57" s="9">
        <v>50</v>
      </c>
      <c r="I57" s="15">
        <v>3.6</v>
      </c>
      <c r="J57" s="16" t="s">
        <v>29</v>
      </c>
      <c r="K57" s="16">
        <v>1.25</v>
      </c>
      <c r="N57" s="10">
        <v>420</v>
      </c>
    </row>
    <row r="58" spans="1:14" ht="15.75" thickBot="1" x14ac:dyDescent="0.3">
      <c r="A58" s="10" t="str">
        <f t="shared" si="0"/>
        <v>50 1,5</v>
      </c>
      <c r="B58" s="9">
        <v>50</v>
      </c>
      <c r="C58" s="18">
        <v>1.5</v>
      </c>
      <c r="D58" s="19" t="s">
        <v>28</v>
      </c>
      <c r="E58" s="19">
        <v>0.21</v>
      </c>
      <c r="F58" s="40"/>
      <c r="G58" s="10" t="str">
        <f t="shared" si="1"/>
        <v>50 4,2</v>
      </c>
      <c r="H58" s="9">
        <v>50</v>
      </c>
      <c r="I58" s="21">
        <v>4.2</v>
      </c>
      <c r="J58" s="22" t="s">
        <v>29</v>
      </c>
      <c r="K58" s="22">
        <v>1.66</v>
      </c>
      <c r="N58" s="10">
        <v>480</v>
      </c>
    </row>
    <row r="59" spans="1:14" ht="15.75" thickBot="1" x14ac:dyDescent="0.3">
      <c r="A59" s="10" t="str">
        <f t="shared" si="0"/>
        <v>50 1,8</v>
      </c>
      <c r="B59" s="9">
        <v>50</v>
      </c>
      <c r="C59" s="24">
        <v>1.8</v>
      </c>
      <c r="D59" s="25" t="s">
        <v>28</v>
      </c>
      <c r="E59" s="25">
        <v>0.25</v>
      </c>
      <c r="F59" s="39"/>
      <c r="G59" s="10" t="str">
        <f t="shared" si="1"/>
        <v>50 4,8</v>
      </c>
      <c r="H59" s="9">
        <v>50</v>
      </c>
      <c r="I59" s="15">
        <v>4.8</v>
      </c>
      <c r="J59" s="16" t="s">
        <v>29</v>
      </c>
      <c r="K59" s="16">
        <v>2.13</v>
      </c>
      <c r="N59" s="10">
        <v>540</v>
      </c>
    </row>
    <row r="60" spans="1:14" ht="15.75" thickBot="1" x14ac:dyDescent="0.3">
      <c r="A60" s="10" t="str">
        <f t="shared" si="0"/>
        <v>50 2,1</v>
      </c>
      <c r="B60" s="9">
        <v>50</v>
      </c>
      <c r="C60" s="18">
        <v>2.1</v>
      </c>
      <c r="D60" s="19" t="s">
        <v>28</v>
      </c>
      <c r="E60" s="19">
        <v>0.3</v>
      </c>
      <c r="F60" s="40"/>
      <c r="G60" s="10" t="str">
        <f t="shared" si="1"/>
        <v>50 5,4</v>
      </c>
      <c r="H60" s="9">
        <v>50</v>
      </c>
      <c r="I60" s="21">
        <v>5.4</v>
      </c>
      <c r="J60" s="22" t="s">
        <v>29</v>
      </c>
      <c r="K60" s="22">
        <v>2.65</v>
      </c>
      <c r="N60" s="10">
        <v>600</v>
      </c>
    </row>
    <row r="61" spans="1:14" ht="15.75" thickBot="1" x14ac:dyDescent="0.3">
      <c r="A61" s="10" t="str">
        <f t="shared" si="0"/>
        <v>50 2,4</v>
      </c>
      <c r="B61" s="9">
        <v>50</v>
      </c>
      <c r="C61" s="24">
        <v>2.4</v>
      </c>
      <c r="D61" s="25" t="s">
        <v>28</v>
      </c>
      <c r="E61" s="25">
        <v>0.34</v>
      </c>
      <c r="F61" s="39"/>
      <c r="G61" s="10" t="str">
        <f t="shared" si="1"/>
        <v>50 6</v>
      </c>
      <c r="H61" s="9">
        <v>50</v>
      </c>
      <c r="I61" s="15">
        <v>6</v>
      </c>
      <c r="J61" s="16" t="s">
        <v>29</v>
      </c>
      <c r="K61" s="16">
        <v>3.22</v>
      </c>
    </row>
    <row r="62" spans="1:14" ht="15.75" thickBot="1" x14ac:dyDescent="0.3">
      <c r="A62" s="10" t="str">
        <f t="shared" si="0"/>
        <v>50 3</v>
      </c>
      <c r="B62" s="9">
        <v>50</v>
      </c>
      <c r="C62" s="18">
        <v>3</v>
      </c>
      <c r="D62" s="19" t="s">
        <v>28</v>
      </c>
      <c r="E62" s="19">
        <v>0.42</v>
      </c>
      <c r="F62" s="40"/>
      <c r="G62" s="10" t="str">
        <f t="shared" si="1"/>
        <v>50 7,5</v>
      </c>
      <c r="H62" s="9">
        <v>50</v>
      </c>
      <c r="I62" s="27">
        <v>7.5</v>
      </c>
      <c r="J62" s="22" t="s">
        <v>29</v>
      </c>
      <c r="K62" s="22">
        <v>4.8600000000000003</v>
      </c>
    </row>
    <row r="63" spans="1:14" ht="15.75" thickBot="1" x14ac:dyDescent="0.3">
      <c r="A63" s="10" t="str">
        <f t="shared" si="0"/>
        <v>50 3,6</v>
      </c>
      <c r="B63" s="9">
        <v>50</v>
      </c>
      <c r="C63" s="24">
        <v>3.6</v>
      </c>
      <c r="D63" s="25" t="s">
        <v>28</v>
      </c>
      <c r="E63" s="25">
        <v>0.51</v>
      </c>
      <c r="F63" s="39"/>
      <c r="G63" s="10" t="str">
        <f t="shared" si="1"/>
        <v>50 9</v>
      </c>
      <c r="H63" s="9">
        <v>50</v>
      </c>
      <c r="I63" s="15">
        <v>9</v>
      </c>
      <c r="J63" s="16" t="s">
        <v>29</v>
      </c>
      <c r="K63" s="16">
        <v>6.82</v>
      </c>
    </row>
    <row r="64" spans="1:14" ht="15.75" thickBot="1" x14ac:dyDescent="0.3">
      <c r="A64" s="10" t="str">
        <f t="shared" si="0"/>
        <v>50 4,2</v>
      </c>
      <c r="B64" s="9">
        <v>50</v>
      </c>
      <c r="C64" s="18">
        <v>4.2</v>
      </c>
      <c r="D64" s="19" t="s">
        <v>28</v>
      </c>
      <c r="E64" s="19">
        <v>0.59</v>
      </c>
      <c r="F64" s="40"/>
      <c r="G64" s="10" t="str">
        <f t="shared" si="1"/>
        <v>50 10,5</v>
      </c>
      <c r="H64" s="9">
        <v>50</v>
      </c>
      <c r="I64" s="21">
        <v>10.5</v>
      </c>
      <c r="J64" s="19" t="s">
        <v>29</v>
      </c>
      <c r="K64" s="19">
        <v>9.07</v>
      </c>
    </row>
    <row r="65" spans="1:11" ht="15.75" thickBot="1" x14ac:dyDescent="0.3">
      <c r="A65" s="10" t="str">
        <f t="shared" si="0"/>
        <v>50 4,8</v>
      </c>
      <c r="B65" s="9">
        <v>50</v>
      </c>
      <c r="C65" s="24">
        <v>4.8</v>
      </c>
      <c r="D65" s="25" t="s">
        <v>28</v>
      </c>
      <c r="E65" s="25">
        <v>0.68</v>
      </c>
      <c r="F65" s="39"/>
      <c r="G65" s="10" t="str">
        <f t="shared" si="1"/>
        <v>50 12</v>
      </c>
      <c r="H65" s="9">
        <v>50</v>
      </c>
      <c r="I65" s="15">
        <v>12</v>
      </c>
      <c r="J65" s="16" t="s">
        <v>29</v>
      </c>
      <c r="K65" s="16">
        <v>11.6</v>
      </c>
    </row>
    <row r="66" spans="1:11" ht="15.75" thickBot="1" x14ac:dyDescent="0.3">
      <c r="A66" s="10" t="str">
        <f t="shared" si="0"/>
        <v>50 5,4</v>
      </c>
      <c r="B66" s="9">
        <v>50</v>
      </c>
      <c r="C66" s="18">
        <v>5.4</v>
      </c>
      <c r="D66" s="19" t="s">
        <v>28</v>
      </c>
      <c r="E66" s="19">
        <v>0.76</v>
      </c>
      <c r="F66" s="40"/>
      <c r="G66" s="10" t="str">
        <f t="shared" si="1"/>
        <v>50 15</v>
      </c>
      <c r="H66" s="9">
        <v>50</v>
      </c>
      <c r="I66" s="21">
        <v>15</v>
      </c>
      <c r="J66" s="22" t="s">
        <v>29</v>
      </c>
      <c r="K66" s="22">
        <v>17.5</v>
      </c>
    </row>
    <row r="67" spans="1:11" ht="15.75" thickBot="1" x14ac:dyDescent="0.3">
      <c r="A67" s="10" t="str">
        <f t="shared" si="0"/>
        <v>50 6</v>
      </c>
      <c r="B67" s="9">
        <v>50</v>
      </c>
      <c r="C67" s="24">
        <v>6</v>
      </c>
      <c r="D67" s="25" t="s">
        <v>28</v>
      </c>
      <c r="E67" s="25">
        <v>0.85</v>
      </c>
      <c r="F67" s="39"/>
      <c r="G67" s="10" t="str">
        <f t="shared" si="1"/>
        <v>50 18</v>
      </c>
      <c r="H67" s="9">
        <v>50</v>
      </c>
      <c r="I67" s="15">
        <v>18</v>
      </c>
      <c r="J67" s="16" t="s">
        <v>29</v>
      </c>
      <c r="K67" s="16">
        <v>24.6</v>
      </c>
    </row>
    <row r="68" spans="1:11" ht="15.75" thickBot="1" x14ac:dyDescent="0.3">
      <c r="A68" s="10" t="str">
        <f t="shared" si="0"/>
        <v>50 7,5</v>
      </c>
      <c r="B68" s="9">
        <v>50</v>
      </c>
      <c r="C68" s="18">
        <v>7.5</v>
      </c>
      <c r="D68" s="19" t="s">
        <v>28</v>
      </c>
      <c r="E68" s="19">
        <v>1.06</v>
      </c>
      <c r="F68" s="40"/>
      <c r="G68" s="10" t="str">
        <f t="shared" si="1"/>
        <v>50 24</v>
      </c>
      <c r="H68" s="9">
        <v>50</v>
      </c>
      <c r="I68" s="21">
        <v>24</v>
      </c>
      <c r="J68" s="22" t="s">
        <v>29</v>
      </c>
      <c r="K68" s="22">
        <v>41.8</v>
      </c>
    </row>
    <row r="69" spans="1:11" ht="15.75" thickBot="1" x14ac:dyDescent="0.3">
      <c r="A69" s="10" t="str">
        <f t="shared" ref="A69:A132" si="2">CONCATENATE(B69," ",C69)</f>
        <v>50 9</v>
      </c>
      <c r="B69" s="9">
        <v>50</v>
      </c>
      <c r="C69" s="24">
        <v>9</v>
      </c>
      <c r="D69" s="25" t="s">
        <v>28</v>
      </c>
      <c r="E69" s="25">
        <v>1.27</v>
      </c>
      <c r="F69" s="39"/>
      <c r="G69" s="10" t="str">
        <f t="shared" ref="G69:G132" si="3">CONCATENATE(H69," ",I69)</f>
        <v>50 30</v>
      </c>
      <c r="H69" s="9">
        <v>50</v>
      </c>
      <c r="I69" s="15">
        <v>30</v>
      </c>
      <c r="J69" s="16" t="s">
        <v>29</v>
      </c>
      <c r="K69" s="16">
        <v>63.2</v>
      </c>
    </row>
    <row r="70" spans="1:11" ht="15.75" thickBot="1" x14ac:dyDescent="0.3">
      <c r="A70" s="10" t="str">
        <f t="shared" si="2"/>
        <v>50 10,5</v>
      </c>
      <c r="B70" s="9">
        <v>50</v>
      </c>
      <c r="C70" s="18">
        <v>10.5</v>
      </c>
      <c r="D70" s="19" t="s">
        <v>28</v>
      </c>
      <c r="E70" s="19">
        <v>1.49</v>
      </c>
      <c r="F70" s="40"/>
      <c r="G70" s="10" t="str">
        <f t="shared" si="3"/>
        <v>50 36</v>
      </c>
      <c r="H70" s="9">
        <v>50</v>
      </c>
      <c r="I70" s="21">
        <v>36</v>
      </c>
      <c r="J70" s="22" t="s">
        <v>29</v>
      </c>
      <c r="K70" s="22">
        <v>88.6</v>
      </c>
    </row>
    <row r="71" spans="1:11" ht="15.75" thickBot="1" x14ac:dyDescent="0.3">
      <c r="A71" s="10" t="str">
        <f t="shared" si="2"/>
        <v>50 12</v>
      </c>
      <c r="B71" s="9">
        <v>50</v>
      </c>
      <c r="C71" s="24">
        <v>12</v>
      </c>
      <c r="D71" s="25" t="s">
        <v>28</v>
      </c>
      <c r="E71" s="25">
        <v>1.7</v>
      </c>
      <c r="F71" s="39"/>
      <c r="G71" s="10" t="str">
        <f t="shared" si="3"/>
        <v>50 42</v>
      </c>
      <c r="H71" s="9">
        <v>50</v>
      </c>
      <c r="I71" s="15">
        <v>42</v>
      </c>
      <c r="J71" s="16" t="s">
        <v>29</v>
      </c>
      <c r="K71" s="16">
        <v>118</v>
      </c>
    </row>
    <row r="72" spans="1:11" ht="15.75" thickBot="1" x14ac:dyDescent="0.3">
      <c r="A72" s="10" t="str">
        <f t="shared" si="2"/>
        <v>50 15</v>
      </c>
      <c r="B72" s="9">
        <v>50</v>
      </c>
      <c r="C72" s="18">
        <v>15</v>
      </c>
      <c r="D72" s="19" t="s">
        <v>28</v>
      </c>
      <c r="E72" s="19">
        <v>2.12</v>
      </c>
      <c r="F72" s="40"/>
      <c r="G72" s="10" t="str">
        <f t="shared" si="3"/>
        <v>50 48</v>
      </c>
      <c r="H72" s="9">
        <v>50</v>
      </c>
      <c r="I72" s="21">
        <v>48</v>
      </c>
      <c r="J72" s="22" t="s">
        <v>29</v>
      </c>
      <c r="K72" s="22">
        <v>151</v>
      </c>
    </row>
    <row r="73" spans="1:11" ht="15.75" thickBot="1" x14ac:dyDescent="0.3">
      <c r="A73" s="10" t="str">
        <f t="shared" si="2"/>
        <v>50 18</v>
      </c>
      <c r="B73" s="9">
        <v>50</v>
      </c>
      <c r="C73" s="24">
        <v>18</v>
      </c>
      <c r="D73" s="25" t="s">
        <v>28</v>
      </c>
      <c r="E73" s="25">
        <v>2.5499999999999998</v>
      </c>
      <c r="F73" s="39"/>
      <c r="G73" s="10" t="str">
        <f t="shared" si="3"/>
        <v>50 54</v>
      </c>
      <c r="H73" s="9">
        <v>50</v>
      </c>
      <c r="I73" s="15">
        <v>54</v>
      </c>
      <c r="J73" s="16" t="s">
        <v>29</v>
      </c>
      <c r="K73" s="16">
        <v>188</v>
      </c>
    </row>
    <row r="74" spans="1:11" ht="15.75" thickBot="1" x14ac:dyDescent="0.3">
      <c r="A74" s="10" t="str">
        <f t="shared" si="2"/>
        <v>50 24</v>
      </c>
      <c r="B74" s="9">
        <v>50</v>
      </c>
      <c r="C74" s="18">
        <v>24</v>
      </c>
      <c r="D74" s="19" t="s">
        <v>28</v>
      </c>
      <c r="E74" s="19">
        <v>3.4</v>
      </c>
      <c r="F74" s="40"/>
      <c r="G74" s="10" t="str">
        <f t="shared" si="3"/>
        <v>65 2,4</v>
      </c>
      <c r="H74" s="9">
        <v>65</v>
      </c>
      <c r="I74" s="15">
        <v>2.4</v>
      </c>
      <c r="J74" s="16" t="s">
        <v>29</v>
      </c>
      <c r="K74" s="16">
        <v>0.16</v>
      </c>
    </row>
    <row r="75" spans="1:11" ht="15.75" thickBot="1" x14ac:dyDescent="0.3">
      <c r="A75" s="10" t="str">
        <f t="shared" si="2"/>
        <v>50 30</v>
      </c>
      <c r="B75" s="9">
        <v>50</v>
      </c>
      <c r="C75" s="24">
        <v>30</v>
      </c>
      <c r="D75" s="25" t="s">
        <v>28</v>
      </c>
      <c r="E75" s="25">
        <v>4.25</v>
      </c>
      <c r="F75" s="39"/>
      <c r="G75" s="10" t="str">
        <f t="shared" si="3"/>
        <v>65 3</v>
      </c>
      <c r="H75" s="9">
        <v>65</v>
      </c>
      <c r="I75" s="21">
        <v>3</v>
      </c>
      <c r="J75" s="22" t="s">
        <v>29</v>
      </c>
      <c r="K75" s="22">
        <v>0.25</v>
      </c>
    </row>
    <row r="76" spans="1:11" ht="15.75" thickBot="1" x14ac:dyDescent="0.3">
      <c r="A76" s="10" t="str">
        <f t="shared" si="2"/>
        <v>50 36</v>
      </c>
      <c r="B76" s="9">
        <v>50</v>
      </c>
      <c r="C76" s="18">
        <v>36</v>
      </c>
      <c r="D76" s="19" t="s">
        <v>28</v>
      </c>
      <c r="E76" s="19">
        <v>5.0999999999999996</v>
      </c>
      <c r="F76" s="40"/>
      <c r="G76" s="10" t="str">
        <f t="shared" si="3"/>
        <v>65 3,6</v>
      </c>
      <c r="H76" s="9">
        <v>65</v>
      </c>
      <c r="I76" s="15">
        <v>3.6</v>
      </c>
      <c r="J76" s="16" t="s">
        <v>29</v>
      </c>
      <c r="K76" s="16">
        <v>0.35</v>
      </c>
    </row>
    <row r="77" spans="1:11" ht="15.75" thickBot="1" x14ac:dyDescent="0.3">
      <c r="A77" s="10" t="str">
        <f t="shared" si="2"/>
        <v>50 42</v>
      </c>
      <c r="B77" s="9">
        <v>50</v>
      </c>
      <c r="C77" s="24">
        <v>42</v>
      </c>
      <c r="D77" s="25" t="s">
        <v>28</v>
      </c>
      <c r="E77" s="25">
        <v>5.94</v>
      </c>
      <c r="F77" s="39"/>
      <c r="G77" s="10" t="str">
        <f t="shared" si="3"/>
        <v>65 4,2</v>
      </c>
      <c r="H77" s="9">
        <v>65</v>
      </c>
      <c r="I77" s="21">
        <v>4.2</v>
      </c>
      <c r="J77" s="22" t="s">
        <v>29</v>
      </c>
      <c r="K77" s="22">
        <v>0.46</v>
      </c>
    </row>
    <row r="78" spans="1:11" ht="15.75" thickBot="1" x14ac:dyDescent="0.3">
      <c r="A78" s="10" t="str">
        <f t="shared" si="2"/>
        <v>50 48</v>
      </c>
      <c r="B78" s="9">
        <v>50</v>
      </c>
      <c r="C78" s="18">
        <v>48</v>
      </c>
      <c r="D78" s="19" t="s">
        <v>28</v>
      </c>
      <c r="E78" s="19">
        <v>6.79</v>
      </c>
      <c r="F78" s="40"/>
      <c r="G78" s="10" t="str">
        <f t="shared" si="3"/>
        <v>65 4,8</v>
      </c>
      <c r="H78" s="9">
        <v>65</v>
      </c>
      <c r="I78" s="15">
        <v>4.8</v>
      </c>
      <c r="J78" s="16" t="s">
        <v>29</v>
      </c>
      <c r="K78" s="16">
        <v>0.59</v>
      </c>
    </row>
    <row r="79" spans="1:11" ht="15.75" thickBot="1" x14ac:dyDescent="0.3">
      <c r="A79" s="10" t="str">
        <f t="shared" si="2"/>
        <v>50 54</v>
      </c>
      <c r="B79" s="9">
        <v>50</v>
      </c>
      <c r="C79" s="24">
        <v>54</v>
      </c>
      <c r="D79" s="25" t="s">
        <v>28</v>
      </c>
      <c r="E79" s="25">
        <v>7.64</v>
      </c>
      <c r="F79" s="39"/>
      <c r="G79" s="10" t="str">
        <f t="shared" si="3"/>
        <v>65 5,4</v>
      </c>
      <c r="H79" s="9">
        <v>65</v>
      </c>
      <c r="I79" s="21">
        <v>5.4</v>
      </c>
      <c r="J79" s="22" t="s">
        <v>29</v>
      </c>
      <c r="K79" s="22">
        <v>0.74</v>
      </c>
    </row>
    <row r="80" spans="1:11" ht="15.75" thickBot="1" x14ac:dyDescent="0.3">
      <c r="A80" s="10" t="str">
        <f t="shared" si="2"/>
        <v>65 2,4</v>
      </c>
      <c r="B80" s="9">
        <v>65</v>
      </c>
      <c r="C80" s="24">
        <v>2.4</v>
      </c>
      <c r="D80" s="25" t="s">
        <v>28</v>
      </c>
      <c r="E80" s="25">
        <v>0.2</v>
      </c>
      <c r="F80" s="39"/>
      <c r="G80" s="10" t="str">
        <f t="shared" si="3"/>
        <v>65 6</v>
      </c>
      <c r="H80" s="9">
        <v>65</v>
      </c>
      <c r="I80" s="15">
        <v>6</v>
      </c>
      <c r="J80" s="16" t="s">
        <v>29</v>
      </c>
      <c r="K80" s="16">
        <v>0.9</v>
      </c>
    </row>
    <row r="81" spans="1:11" ht="15.75" thickBot="1" x14ac:dyDescent="0.3">
      <c r="A81" s="10" t="str">
        <f t="shared" si="2"/>
        <v>65 3</v>
      </c>
      <c r="B81" s="9">
        <v>65</v>
      </c>
      <c r="C81" s="18">
        <v>3</v>
      </c>
      <c r="D81" s="19" t="s">
        <v>28</v>
      </c>
      <c r="E81" s="19">
        <v>0.25</v>
      </c>
      <c r="F81" s="40"/>
      <c r="G81" s="10" t="str">
        <f t="shared" si="3"/>
        <v>65 7,5</v>
      </c>
      <c r="H81" s="9">
        <v>65</v>
      </c>
      <c r="I81" s="27">
        <v>7.5</v>
      </c>
      <c r="J81" s="22" t="s">
        <v>29</v>
      </c>
      <c r="K81" s="22">
        <v>1.36</v>
      </c>
    </row>
    <row r="82" spans="1:11" ht="15.75" thickBot="1" x14ac:dyDescent="0.3">
      <c r="A82" s="10" t="str">
        <f t="shared" si="2"/>
        <v>65 3,6</v>
      </c>
      <c r="B82" s="9">
        <v>65</v>
      </c>
      <c r="C82" s="24">
        <v>3.6</v>
      </c>
      <c r="D82" s="25" t="s">
        <v>28</v>
      </c>
      <c r="E82" s="25">
        <v>0.3</v>
      </c>
      <c r="F82" s="39"/>
      <c r="G82" s="10" t="str">
        <f t="shared" si="3"/>
        <v>65 9</v>
      </c>
      <c r="H82" s="9">
        <v>65</v>
      </c>
      <c r="I82" s="15">
        <v>9</v>
      </c>
      <c r="J82" s="16" t="s">
        <v>29</v>
      </c>
      <c r="K82" s="16">
        <v>1.9</v>
      </c>
    </row>
    <row r="83" spans="1:11" ht="15.75" thickBot="1" x14ac:dyDescent="0.3">
      <c r="A83" s="10" t="str">
        <f t="shared" si="2"/>
        <v>65 4,2</v>
      </c>
      <c r="B83" s="9">
        <v>65</v>
      </c>
      <c r="C83" s="18">
        <v>4.2</v>
      </c>
      <c r="D83" s="19" t="s">
        <v>28</v>
      </c>
      <c r="E83" s="19">
        <v>0.35</v>
      </c>
      <c r="F83" s="40"/>
      <c r="G83" s="10" t="str">
        <f t="shared" si="3"/>
        <v>65 10,5</v>
      </c>
      <c r="H83" s="9">
        <v>65</v>
      </c>
      <c r="I83" s="21">
        <v>10.5</v>
      </c>
      <c r="J83" s="19" t="s">
        <v>29</v>
      </c>
      <c r="K83" s="19">
        <v>2.5299999999999998</v>
      </c>
    </row>
    <row r="84" spans="1:11" ht="15.75" thickBot="1" x14ac:dyDescent="0.3">
      <c r="A84" s="10" t="str">
        <f t="shared" si="2"/>
        <v>65 4,8</v>
      </c>
      <c r="B84" s="9">
        <v>65</v>
      </c>
      <c r="C84" s="24">
        <v>4.8</v>
      </c>
      <c r="D84" s="25" t="s">
        <v>28</v>
      </c>
      <c r="E84" s="25">
        <v>0.4</v>
      </c>
      <c r="F84" s="39"/>
      <c r="G84" s="10" t="str">
        <f t="shared" si="3"/>
        <v>65 12</v>
      </c>
      <c r="H84" s="9">
        <v>65</v>
      </c>
      <c r="I84" s="15">
        <v>12</v>
      </c>
      <c r="J84" s="16" t="s">
        <v>29</v>
      </c>
      <c r="K84" s="16">
        <v>3.23</v>
      </c>
    </row>
    <row r="85" spans="1:11" ht="15.75" thickBot="1" x14ac:dyDescent="0.3">
      <c r="A85" s="10" t="str">
        <f t="shared" si="2"/>
        <v>65 5,4</v>
      </c>
      <c r="B85" s="9">
        <v>65</v>
      </c>
      <c r="C85" s="18">
        <v>5.4</v>
      </c>
      <c r="D85" s="19" t="s">
        <v>28</v>
      </c>
      <c r="E85" s="19">
        <v>0.45</v>
      </c>
      <c r="F85" s="40"/>
      <c r="G85" s="10" t="str">
        <f t="shared" si="3"/>
        <v>65 15</v>
      </c>
      <c r="H85" s="9">
        <v>65</v>
      </c>
      <c r="I85" s="21">
        <v>15</v>
      </c>
      <c r="J85" s="22" t="s">
        <v>29</v>
      </c>
      <c r="K85" s="22">
        <v>4.8899999999999997</v>
      </c>
    </row>
    <row r="86" spans="1:11" ht="15.75" thickBot="1" x14ac:dyDescent="0.3">
      <c r="A86" s="10" t="str">
        <f t="shared" si="2"/>
        <v>65 6</v>
      </c>
      <c r="B86" s="9">
        <v>65</v>
      </c>
      <c r="C86" s="24">
        <v>6</v>
      </c>
      <c r="D86" s="25" t="s">
        <v>28</v>
      </c>
      <c r="E86" s="25">
        <v>0.5</v>
      </c>
      <c r="F86" s="39"/>
      <c r="G86" s="10" t="str">
        <f t="shared" si="3"/>
        <v>65 18</v>
      </c>
      <c r="H86" s="9">
        <v>65</v>
      </c>
      <c r="I86" s="15">
        <v>18</v>
      </c>
      <c r="J86" s="16" t="s">
        <v>29</v>
      </c>
      <c r="K86" s="16">
        <v>6.85</v>
      </c>
    </row>
    <row r="87" spans="1:11" ht="15.75" thickBot="1" x14ac:dyDescent="0.3">
      <c r="A87" s="10" t="str">
        <f t="shared" si="2"/>
        <v>65 7,5</v>
      </c>
      <c r="B87" s="9">
        <v>65</v>
      </c>
      <c r="C87" s="18">
        <v>7.5</v>
      </c>
      <c r="D87" s="19" t="s">
        <v>28</v>
      </c>
      <c r="E87" s="19">
        <v>0.63</v>
      </c>
      <c r="F87" s="40"/>
      <c r="G87" s="10" t="str">
        <f t="shared" si="3"/>
        <v>65 24</v>
      </c>
      <c r="H87" s="9">
        <v>65</v>
      </c>
      <c r="I87" s="21">
        <v>24</v>
      </c>
      <c r="J87" s="22" t="s">
        <v>29</v>
      </c>
      <c r="K87" s="22">
        <v>11.66</v>
      </c>
    </row>
    <row r="88" spans="1:11" ht="15.75" thickBot="1" x14ac:dyDescent="0.3">
      <c r="A88" s="10" t="str">
        <f t="shared" si="2"/>
        <v>65 9</v>
      </c>
      <c r="B88" s="9">
        <v>65</v>
      </c>
      <c r="C88" s="24">
        <v>9</v>
      </c>
      <c r="D88" s="25" t="s">
        <v>28</v>
      </c>
      <c r="E88" s="25">
        <v>0.75</v>
      </c>
      <c r="F88" s="39"/>
      <c r="G88" s="10" t="str">
        <f t="shared" si="3"/>
        <v>65 30</v>
      </c>
      <c r="H88" s="9">
        <v>65</v>
      </c>
      <c r="I88" s="15">
        <v>30</v>
      </c>
      <c r="J88" s="16" t="s">
        <v>29</v>
      </c>
      <c r="K88" s="16">
        <v>17.600000000000001</v>
      </c>
    </row>
    <row r="89" spans="1:11" ht="15.75" thickBot="1" x14ac:dyDescent="0.3">
      <c r="A89" s="10" t="str">
        <f t="shared" si="2"/>
        <v>65 10,5</v>
      </c>
      <c r="B89" s="9">
        <v>65</v>
      </c>
      <c r="C89" s="18">
        <v>10.5</v>
      </c>
      <c r="D89" s="19" t="s">
        <v>28</v>
      </c>
      <c r="E89" s="19">
        <v>0.88</v>
      </c>
      <c r="F89" s="40"/>
      <c r="G89" s="10" t="str">
        <f t="shared" si="3"/>
        <v>65 36</v>
      </c>
      <c r="H89" s="9">
        <v>65</v>
      </c>
      <c r="I89" s="21">
        <v>36</v>
      </c>
      <c r="J89" s="22" t="s">
        <v>29</v>
      </c>
      <c r="K89" s="22">
        <v>24.7</v>
      </c>
    </row>
    <row r="90" spans="1:11" ht="15.75" thickBot="1" x14ac:dyDescent="0.3">
      <c r="A90" s="10" t="str">
        <f t="shared" si="2"/>
        <v>65 12</v>
      </c>
      <c r="B90" s="9">
        <v>65</v>
      </c>
      <c r="C90" s="24">
        <v>12</v>
      </c>
      <c r="D90" s="25" t="s">
        <v>28</v>
      </c>
      <c r="E90" s="25">
        <v>1.01</v>
      </c>
      <c r="F90" s="39"/>
      <c r="G90" s="10" t="str">
        <f t="shared" si="3"/>
        <v>65 42</v>
      </c>
      <c r="H90" s="9">
        <v>65</v>
      </c>
      <c r="I90" s="15">
        <v>42</v>
      </c>
      <c r="J90" s="16" t="s">
        <v>29</v>
      </c>
      <c r="K90" s="16">
        <v>32.799999999999997</v>
      </c>
    </row>
    <row r="91" spans="1:11" ht="15.75" thickBot="1" x14ac:dyDescent="0.3">
      <c r="A91" s="10" t="str">
        <f t="shared" si="2"/>
        <v>65 15</v>
      </c>
      <c r="B91" s="9">
        <v>65</v>
      </c>
      <c r="C91" s="18">
        <v>15</v>
      </c>
      <c r="D91" s="19" t="s">
        <v>28</v>
      </c>
      <c r="E91" s="19">
        <v>1.26</v>
      </c>
      <c r="F91" s="40"/>
      <c r="G91" s="10" t="str">
        <f t="shared" si="3"/>
        <v>65 48</v>
      </c>
      <c r="H91" s="9">
        <v>65</v>
      </c>
      <c r="I91" s="21">
        <v>48</v>
      </c>
      <c r="J91" s="22" t="s">
        <v>29</v>
      </c>
      <c r="K91" s="22">
        <v>42</v>
      </c>
    </row>
    <row r="92" spans="1:11" ht="15.75" thickBot="1" x14ac:dyDescent="0.3">
      <c r="A92" s="10" t="str">
        <f t="shared" si="2"/>
        <v>65 18</v>
      </c>
      <c r="B92" s="9">
        <v>65</v>
      </c>
      <c r="C92" s="24">
        <v>18</v>
      </c>
      <c r="D92" s="25" t="s">
        <v>28</v>
      </c>
      <c r="E92" s="25">
        <v>1.51</v>
      </c>
      <c r="F92" s="39"/>
      <c r="G92" s="10" t="str">
        <f t="shared" si="3"/>
        <v>65 54</v>
      </c>
      <c r="H92" s="9">
        <v>65</v>
      </c>
      <c r="I92" s="15">
        <v>54</v>
      </c>
      <c r="J92" s="16" t="s">
        <v>29</v>
      </c>
      <c r="K92" s="16">
        <v>52.3</v>
      </c>
    </row>
    <row r="93" spans="1:11" ht="15.75" thickBot="1" x14ac:dyDescent="0.3">
      <c r="A93" s="10" t="str">
        <f t="shared" si="2"/>
        <v>65 24</v>
      </c>
      <c r="B93" s="9">
        <v>65</v>
      </c>
      <c r="C93" s="18">
        <v>24</v>
      </c>
      <c r="D93" s="19" t="s">
        <v>28</v>
      </c>
      <c r="E93" s="19">
        <v>2.0099999999999998</v>
      </c>
      <c r="F93" s="40"/>
      <c r="G93" s="10" t="str">
        <f t="shared" si="3"/>
        <v>65 60</v>
      </c>
      <c r="H93" s="9">
        <v>65</v>
      </c>
      <c r="I93" s="21">
        <v>60</v>
      </c>
      <c r="J93" s="22" t="s">
        <v>29</v>
      </c>
      <c r="K93" s="22">
        <v>63.5</v>
      </c>
    </row>
    <row r="94" spans="1:11" ht="15.75" thickBot="1" x14ac:dyDescent="0.3">
      <c r="A94" s="10" t="str">
        <f t="shared" si="2"/>
        <v>65 30</v>
      </c>
      <c r="B94" s="9">
        <v>65</v>
      </c>
      <c r="C94" s="24">
        <v>30</v>
      </c>
      <c r="D94" s="25" t="s">
        <v>28</v>
      </c>
      <c r="E94" s="25">
        <v>2.5099999999999998</v>
      </c>
      <c r="F94" s="39"/>
      <c r="G94" s="10" t="str">
        <f t="shared" si="3"/>
        <v>65 75</v>
      </c>
      <c r="H94" s="9">
        <v>65</v>
      </c>
      <c r="I94" s="15">
        <v>75</v>
      </c>
      <c r="J94" s="16" t="s">
        <v>29</v>
      </c>
      <c r="K94" s="16">
        <v>96</v>
      </c>
    </row>
    <row r="95" spans="1:11" ht="15.75" thickBot="1" x14ac:dyDescent="0.3">
      <c r="A95" s="10" t="str">
        <f t="shared" si="2"/>
        <v>65 36</v>
      </c>
      <c r="B95" s="9">
        <v>65</v>
      </c>
      <c r="C95" s="18">
        <v>36</v>
      </c>
      <c r="D95" s="19" t="s">
        <v>28</v>
      </c>
      <c r="E95" s="19">
        <v>3.02</v>
      </c>
      <c r="F95" s="40"/>
      <c r="G95" s="10" t="str">
        <f t="shared" si="3"/>
        <v>65 90</v>
      </c>
      <c r="H95" s="9">
        <v>65</v>
      </c>
      <c r="I95" s="21">
        <v>90</v>
      </c>
      <c r="J95" s="22" t="s">
        <v>29</v>
      </c>
      <c r="K95" s="22">
        <v>134</v>
      </c>
    </row>
    <row r="96" spans="1:11" ht="15.75" thickBot="1" x14ac:dyDescent="0.3">
      <c r="A96" s="10" t="str">
        <f t="shared" si="2"/>
        <v>65 42</v>
      </c>
      <c r="B96" s="9">
        <v>65</v>
      </c>
      <c r="C96" s="24">
        <v>42</v>
      </c>
      <c r="D96" s="25" t="s">
        <v>28</v>
      </c>
      <c r="E96" s="25">
        <v>3.52</v>
      </c>
      <c r="F96" s="39"/>
      <c r="G96" s="10" t="str">
        <f t="shared" si="3"/>
        <v>65 105</v>
      </c>
      <c r="H96" s="9">
        <v>65</v>
      </c>
      <c r="I96" s="15">
        <v>105</v>
      </c>
      <c r="J96" s="16" t="s">
        <v>29</v>
      </c>
      <c r="K96" s="16">
        <v>179</v>
      </c>
    </row>
    <row r="97" spans="1:11" ht="15.75" thickBot="1" x14ac:dyDescent="0.3">
      <c r="A97" s="10" t="str">
        <f t="shared" si="2"/>
        <v>65 48</v>
      </c>
      <c r="B97" s="9">
        <v>65</v>
      </c>
      <c r="C97" s="18">
        <v>48</v>
      </c>
      <c r="D97" s="19" t="s">
        <v>28</v>
      </c>
      <c r="E97" s="19">
        <v>4.0199999999999996</v>
      </c>
      <c r="F97" s="40"/>
      <c r="G97" s="10" t="str">
        <f t="shared" si="3"/>
        <v>80 5,4</v>
      </c>
      <c r="H97" s="9">
        <v>80</v>
      </c>
      <c r="I97" s="21">
        <v>5.4</v>
      </c>
      <c r="J97" s="22" t="s">
        <v>29</v>
      </c>
      <c r="K97" s="22">
        <v>0.27</v>
      </c>
    </row>
    <row r="98" spans="1:11" ht="15.75" thickBot="1" x14ac:dyDescent="0.3">
      <c r="A98" s="10" t="str">
        <f t="shared" si="2"/>
        <v>65 54</v>
      </c>
      <c r="B98" s="9">
        <v>65</v>
      </c>
      <c r="C98" s="24">
        <v>54</v>
      </c>
      <c r="D98" s="25" t="s">
        <v>28</v>
      </c>
      <c r="E98" s="25">
        <v>4.5199999999999996</v>
      </c>
      <c r="F98" s="39"/>
      <c r="G98" s="10" t="str">
        <f t="shared" si="3"/>
        <v>80 6</v>
      </c>
      <c r="H98" s="9">
        <v>80</v>
      </c>
      <c r="I98" s="15">
        <v>6</v>
      </c>
      <c r="J98" s="16" t="s">
        <v>29</v>
      </c>
      <c r="K98" s="16">
        <v>0.33</v>
      </c>
    </row>
    <row r="99" spans="1:11" ht="15.75" thickBot="1" x14ac:dyDescent="0.3">
      <c r="A99" s="10" t="str">
        <f t="shared" si="2"/>
        <v>65 60</v>
      </c>
      <c r="B99" s="9">
        <v>65</v>
      </c>
      <c r="C99" s="18">
        <v>60</v>
      </c>
      <c r="D99" s="19" t="s">
        <v>28</v>
      </c>
      <c r="E99" s="19">
        <v>5.03</v>
      </c>
      <c r="F99" s="40"/>
      <c r="G99" s="10" t="str">
        <f t="shared" si="3"/>
        <v>80 7,5</v>
      </c>
      <c r="H99" s="9">
        <v>80</v>
      </c>
      <c r="I99" s="27">
        <v>7.5</v>
      </c>
      <c r="J99" s="22" t="s">
        <v>29</v>
      </c>
      <c r="K99" s="22">
        <v>0.49</v>
      </c>
    </row>
    <row r="100" spans="1:11" ht="15.75" thickBot="1" x14ac:dyDescent="0.3">
      <c r="A100" s="10" t="str">
        <f t="shared" si="2"/>
        <v>65 75</v>
      </c>
      <c r="B100" s="9">
        <v>65</v>
      </c>
      <c r="C100" s="24">
        <v>75</v>
      </c>
      <c r="D100" s="25" t="s">
        <v>28</v>
      </c>
      <c r="E100" s="25">
        <v>6.28</v>
      </c>
      <c r="F100" s="39"/>
      <c r="G100" s="10" t="str">
        <f t="shared" si="3"/>
        <v>80 9</v>
      </c>
      <c r="H100" s="9">
        <v>80</v>
      </c>
      <c r="I100" s="15">
        <v>9</v>
      </c>
      <c r="J100" s="16" t="s">
        <v>29</v>
      </c>
      <c r="K100" s="16">
        <v>0.69</v>
      </c>
    </row>
    <row r="101" spans="1:11" ht="15.75" thickBot="1" x14ac:dyDescent="0.3">
      <c r="A101" s="10" t="str">
        <f t="shared" si="2"/>
        <v>65 90</v>
      </c>
      <c r="B101" s="9">
        <v>65</v>
      </c>
      <c r="C101" s="18">
        <v>90</v>
      </c>
      <c r="D101" s="19" t="s">
        <v>28</v>
      </c>
      <c r="E101" s="19">
        <v>7.54</v>
      </c>
      <c r="F101" s="40"/>
      <c r="G101" s="10" t="str">
        <f t="shared" si="3"/>
        <v>80 10,5</v>
      </c>
      <c r="H101" s="9">
        <v>80</v>
      </c>
      <c r="I101" s="21">
        <v>10.5</v>
      </c>
      <c r="J101" s="19" t="s">
        <v>29</v>
      </c>
      <c r="K101" s="19">
        <v>0.92</v>
      </c>
    </row>
    <row r="102" spans="1:11" ht="15.75" thickBot="1" x14ac:dyDescent="0.3">
      <c r="A102" s="10" t="str">
        <f t="shared" si="2"/>
        <v>65 105</v>
      </c>
      <c r="B102" s="9">
        <v>65</v>
      </c>
      <c r="C102" s="24">
        <v>105</v>
      </c>
      <c r="D102" s="25" t="s">
        <v>28</v>
      </c>
      <c r="E102" s="25">
        <v>8.7899999999999991</v>
      </c>
      <c r="F102" s="39"/>
      <c r="G102" s="10" t="str">
        <f t="shared" si="3"/>
        <v>80 12</v>
      </c>
      <c r="H102" s="9">
        <v>80</v>
      </c>
      <c r="I102" s="15">
        <v>12</v>
      </c>
      <c r="J102" s="16" t="s">
        <v>29</v>
      </c>
      <c r="K102" s="16">
        <v>1.18</v>
      </c>
    </row>
    <row r="103" spans="1:11" ht="15.75" thickBot="1" x14ac:dyDescent="0.3">
      <c r="A103" s="10" t="str">
        <f t="shared" si="2"/>
        <v>80 5,4</v>
      </c>
      <c r="B103" s="9">
        <v>80</v>
      </c>
      <c r="C103" s="18">
        <v>5.4</v>
      </c>
      <c r="D103" s="19" t="s">
        <v>28</v>
      </c>
      <c r="E103" s="19">
        <v>0.3</v>
      </c>
      <c r="F103" s="40"/>
      <c r="G103" s="10" t="str">
        <f t="shared" si="3"/>
        <v>80 15</v>
      </c>
      <c r="H103" s="9">
        <v>80</v>
      </c>
      <c r="I103" s="21">
        <v>15</v>
      </c>
      <c r="J103" s="22" t="s">
        <v>29</v>
      </c>
      <c r="K103" s="22">
        <v>1.78</v>
      </c>
    </row>
    <row r="104" spans="1:11" ht="15.75" thickBot="1" x14ac:dyDescent="0.3">
      <c r="A104" s="10" t="str">
        <f t="shared" si="2"/>
        <v>80 6</v>
      </c>
      <c r="B104" s="9">
        <v>80</v>
      </c>
      <c r="C104" s="24">
        <v>6</v>
      </c>
      <c r="D104" s="25" t="s">
        <v>28</v>
      </c>
      <c r="E104" s="25">
        <v>0.33</v>
      </c>
      <c r="F104" s="39"/>
      <c r="G104" s="10" t="str">
        <f t="shared" si="3"/>
        <v>80 18</v>
      </c>
      <c r="H104" s="9">
        <v>80</v>
      </c>
      <c r="I104" s="15">
        <v>18</v>
      </c>
      <c r="J104" s="16" t="s">
        <v>29</v>
      </c>
      <c r="K104" s="16">
        <v>2.4900000000000002</v>
      </c>
    </row>
    <row r="105" spans="1:11" ht="15.75" thickBot="1" x14ac:dyDescent="0.3">
      <c r="A105" s="10" t="str">
        <f t="shared" si="2"/>
        <v>80 7,5</v>
      </c>
      <c r="B105" s="9">
        <v>80</v>
      </c>
      <c r="C105" s="18">
        <v>7.5</v>
      </c>
      <c r="D105" s="19" t="s">
        <v>28</v>
      </c>
      <c r="E105" s="19">
        <v>0.41</v>
      </c>
      <c r="F105" s="40"/>
      <c r="G105" s="10" t="str">
        <f t="shared" si="3"/>
        <v>80 24</v>
      </c>
      <c r="H105" s="9">
        <v>80</v>
      </c>
      <c r="I105" s="21">
        <v>24</v>
      </c>
      <c r="J105" s="22" t="s">
        <v>29</v>
      </c>
      <c r="K105" s="22">
        <v>4.24</v>
      </c>
    </row>
    <row r="106" spans="1:11" ht="15.75" thickBot="1" x14ac:dyDescent="0.3">
      <c r="A106" s="10" t="str">
        <f t="shared" si="2"/>
        <v>80 9</v>
      </c>
      <c r="B106" s="9">
        <v>80</v>
      </c>
      <c r="C106" s="24">
        <v>9</v>
      </c>
      <c r="D106" s="25" t="s">
        <v>28</v>
      </c>
      <c r="E106" s="25">
        <v>0.5</v>
      </c>
      <c r="F106" s="39"/>
      <c r="G106" s="10" t="str">
        <f t="shared" si="3"/>
        <v>80 30</v>
      </c>
      <c r="H106" s="9">
        <v>80</v>
      </c>
      <c r="I106" s="15">
        <v>30</v>
      </c>
      <c r="J106" s="16" t="s">
        <v>29</v>
      </c>
      <c r="K106" s="16">
        <v>6.41</v>
      </c>
    </row>
    <row r="107" spans="1:11" ht="15.75" thickBot="1" x14ac:dyDescent="0.3">
      <c r="A107" s="10" t="str">
        <f t="shared" si="2"/>
        <v>80 10,5</v>
      </c>
      <c r="B107" s="9">
        <v>80</v>
      </c>
      <c r="C107" s="18">
        <v>10.5</v>
      </c>
      <c r="D107" s="19" t="s">
        <v>28</v>
      </c>
      <c r="E107" s="19">
        <v>0.57999999999999996</v>
      </c>
      <c r="F107" s="40"/>
      <c r="G107" s="10" t="str">
        <f t="shared" si="3"/>
        <v>80 36</v>
      </c>
      <c r="H107" s="9">
        <v>80</v>
      </c>
      <c r="I107" s="21">
        <v>36</v>
      </c>
      <c r="J107" s="22" t="s">
        <v>29</v>
      </c>
      <c r="K107" s="22">
        <v>8.98</v>
      </c>
    </row>
    <row r="108" spans="1:11" ht="15.75" thickBot="1" x14ac:dyDescent="0.3">
      <c r="A108" s="10" t="str">
        <f t="shared" si="2"/>
        <v>80 12</v>
      </c>
      <c r="B108" s="9">
        <v>80</v>
      </c>
      <c r="C108" s="24">
        <v>12</v>
      </c>
      <c r="D108" s="25" t="s">
        <v>28</v>
      </c>
      <c r="E108" s="25">
        <v>0.66</v>
      </c>
      <c r="F108" s="39"/>
      <c r="G108" s="10" t="str">
        <f t="shared" si="3"/>
        <v>80 42</v>
      </c>
      <c r="H108" s="9">
        <v>80</v>
      </c>
      <c r="I108" s="15">
        <v>42</v>
      </c>
      <c r="J108" s="16" t="s">
        <v>29</v>
      </c>
      <c r="K108" s="16">
        <v>11.9</v>
      </c>
    </row>
    <row r="109" spans="1:11" ht="15.75" thickBot="1" x14ac:dyDescent="0.3">
      <c r="A109" s="10" t="str">
        <f t="shared" si="2"/>
        <v>80 15</v>
      </c>
      <c r="B109" s="9">
        <v>80</v>
      </c>
      <c r="C109" s="18">
        <v>15</v>
      </c>
      <c r="D109" s="19" t="s">
        <v>28</v>
      </c>
      <c r="E109" s="19">
        <v>0.83</v>
      </c>
      <c r="F109" s="40"/>
      <c r="G109" s="10" t="str">
        <f t="shared" si="3"/>
        <v>80 48</v>
      </c>
      <c r="H109" s="9">
        <v>80</v>
      </c>
      <c r="I109" s="21">
        <v>48</v>
      </c>
      <c r="J109" s="22" t="s">
        <v>29</v>
      </c>
      <c r="K109" s="22">
        <v>15.3</v>
      </c>
    </row>
    <row r="110" spans="1:11" ht="15.75" thickBot="1" x14ac:dyDescent="0.3">
      <c r="A110" s="10" t="str">
        <f t="shared" si="2"/>
        <v>80 18</v>
      </c>
      <c r="B110" s="9">
        <v>80</v>
      </c>
      <c r="C110" s="24">
        <v>18</v>
      </c>
      <c r="D110" s="25" t="s">
        <v>28</v>
      </c>
      <c r="E110" s="25">
        <v>1</v>
      </c>
      <c r="F110" s="39"/>
      <c r="G110" s="10" t="str">
        <f t="shared" si="3"/>
        <v>80 54</v>
      </c>
      <c r="H110" s="9">
        <v>80</v>
      </c>
      <c r="I110" s="15">
        <v>54</v>
      </c>
      <c r="J110" s="16" t="s">
        <v>29</v>
      </c>
      <c r="K110" s="16">
        <v>19</v>
      </c>
    </row>
    <row r="111" spans="1:11" ht="15.75" thickBot="1" x14ac:dyDescent="0.3">
      <c r="A111" s="10" t="str">
        <f t="shared" si="2"/>
        <v>80 24</v>
      </c>
      <c r="B111" s="9">
        <v>80</v>
      </c>
      <c r="C111" s="18">
        <v>24</v>
      </c>
      <c r="D111" s="19" t="s">
        <v>28</v>
      </c>
      <c r="E111" s="19">
        <v>1.33</v>
      </c>
      <c r="F111" s="40"/>
      <c r="G111" s="10" t="str">
        <f t="shared" si="3"/>
        <v>80 60</v>
      </c>
      <c r="H111" s="9">
        <v>80</v>
      </c>
      <c r="I111" s="21">
        <v>60</v>
      </c>
      <c r="J111" s="22" t="s">
        <v>29</v>
      </c>
      <c r="K111" s="22">
        <v>23.1</v>
      </c>
    </row>
    <row r="112" spans="1:11" ht="15.75" thickBot="1" x14ac:dyDescent="0.3">
      <c r="A112" s="10" t="str">
        <f t="shared" si="2"/>
        <v>80 30</v>
      </c>
      <c r="B112" s="9">
        <v>80</v>
      </c>
      <c r="C112" s="24">
        <v>30</v>
      </c>
      <c r="D112" s="25" t="s">
        <v>28</v>
      </c>
      <c r="E112" s="25">
        <v>1.66</v>
      </c>
      <c r="F112" s="39"/>
      <c r="G112" s="10" t="str">
        <f t="shared" si="3"/>
        <v>80 75</v>
      </c>
      <c r="H112" s="9">
        <v>80</v>
      </c>
      <c r="I112" s="15">
        <v>75</v>
      </c>
      <c r="J112" s="16" t="s">
        <v>29</v>
      </c>
      <c r="K112" s="16">
        <v>34.9</v>
      </c>
    </row>
    <row r="113" spans="1:11" ht="15.75" thickBot="1" x14ac:dyDescent="0.3">
      <c r="A113" s="10" t="str">
        <f t="shared" si="2"/>
        <v>80 36</v>
      </c>
      <c r="B113" s="9">
        <v>80</v>
      </c>
      <c r="C113" s="18">
        <v>36</v>
      </c>
      <c r="D113" s="19" t="s">
        <v>28</v>
      </c>
      <c r="E113" s="19">
        <v>1.99</v>
      </c>
      <c r="F113" s="40"/>
      <c r="G113" s="10" t="str">
        <f t="shared" si="3"/>
        <v>80 90</v>
      </c>
      <c r="H113" s="9">
        <v>80</v>
      </c>
      <c r="I113" s="21">
        <v>90</v>
      </c>
      <c r="J113" s="22" t="s">
        <v>29</v>
      </c>
      <c r="K113" s="22">
        <v>48.9</v>
      </c>
    </row>
    <row r="114" spans="1:11" ht="15.75" thickBot="1" x14ac:dyDescent="0.3">
      <c r="A114" s="10" t="str">
        <f t="shared" si="2"/>
        <v>80 42</v>
      </c>
      <c r="B114" s="9">
        <v>80</v>
      </c>
      <c r="C114" s="24">
        <v>42</v>
      </c>
      <c r="D114" s="25" t="s">
        <v>28</v>
      </c>
      <c r="E114" s="25">
        <v>2.3199999999999998</v>
      </c>
      <c r="F114" s="39"/>
      <c r="G114" s="10" t="str">
        <f t="shared" si="3"/>
        <v>80 105</v>
      </c>
      <c r="H114" s="9">
        <v>80</v>
      </c>
      <c r="I114" s="15">
        <v>105</v>
      </c>
      <c r="J114" s="16" t="s">
        <v>29</v>
      </c>
      <c r="K114" s="16">
        <v>65.099999999999994</v>
      </c>
    </row>
    <row r="115" spans="1:11" ht="15.75" thickBot="1" x14ac:dyDescent="0.3">
      <c r="A115" s="10" t="str">
        <f t="shared" si="2"/>
        <v>80 48</v>
      </c>
      <c r="B115" s="9">
        <v>80</v>
      </c>
      <c r="C115" s="18">
        <v>48</v>
      </c>
      <c r="D115" s="19" t="s">
        <v>28</v>
      </c>
      <c r="E115" s="19">
        <v>2.65</v>
      </c>
      <c r="F115" s="40"/>
      <c r="G115" s="10" t="str">
        <f t="shared" si="3"/>
        <v>80 120</v>
      </c>
      <c r="H115" s="9">
        <v>80</v>
      </c>
      <c r="I115" s="21">
        <v>120</v>
      </c>
      <c r="J115" s="22" t="s">
        <v>29</v>
      </c>
      <c r="K115" s="22">
        <v>83.3</v>
      </c>
    </row>
    <row r="116" spans="1:11" ht="15.75" thickBot="1" x14ac:dyDescent="0.3">
      <c r="A116" s="10" t="str">
        <f t="shared" si="2"/>
        <v>80 54</v>
      </c>
      <c r="B116" s="9">
        <v>80</v>
      </c>
      <c r="C116" s="24">
        <v>54</v>
      </c>
      <c r="D116" s="25" t="s">
        <v>28</v>
      </c>
      <c r="E116" s="25">
        <v>2.99</v>
      </c>
      <c r="F116" s="39"/>
      <c r="G116" s="10" t="str">
        <f t="shared" si="3"/>
        <v>80 150</v>
      </c>
      <c r="H116" s="9">
        <v>80</v>
      </c>
      <c r="I116" s="15">
        <v>150</v>
      </c>
      <c r="J116" s="16" t="s">
        <v>29</v>
      </c>
      <c r="K116" s="16">
        <v>126</v>
      </c>
    </row>
    <row r="117" spans="1:11" ht="15.75" thickBot="1" x14ac:dyDescent="0.3">
      <c r="A117" s="10" t="str">
        <f t="shared" si="2"/>
        <v>80 60</v>
      </c>
      <c r="B117" s="9">
        <v>80</v>
      </c>
      <c r="C117" s="18">
        <v>60</v>
      </c>
      <c r="D117" s="19" t="s">
        <v>28</v>
      </c>
      <c r="E117" s="19">
        <v>3.32</v>
      </c>
      <c r="F117" s="40"/>
      <c r="G117" s="10" t="str">
        <f t="shared" si="3"/>
        <v>100 9</v>
      </c>
      <c r="H117" s="9">
        <v>100</v>
      </c>
      <c r="I117" s="15">
        <v>9</v>
      </c>
      <c r="J117" s="16" t="s">
        <v>29</v>
      </c>
      <c r="K117" s="16">
        <v>0.23</v>
      </c>
    </row>
    <row r="118" spans="1:11" ht="15.75" thickBot="1" x14ac:dyDescent="0.3">
      <c r="A118" s="10" t="str">
        <f t="shared" si="2"/>
        <v>80 75</v>
      </c>
      <c r="B118" s="9">
        <v>80</v>
      </c>
      <c r="C118" s="24">
        <v>75</v>
      </c>
      <c r="D118" s="25" t="s">
        <v>28</v>
      </c>
      <c r="E118" s="25">
        <v>4.1500000000000004</v>
      </c>
      <c r="F118" s="39"/>
      <c r="G118" s="10" t="str">
        <f t="shared" si="3"/>
        <v>100 10,5</v>
      </c>
      <c r="H118" s="9">
        <v>100</v>
      </c>
      <c r="I118" s="21">
        <v>10.5</v>
      </c>
      <c r="J118" s="19" t="s">
        <v>29</v>
      </c>
      <c r="K118" s="19">
        <v>0.31</v>
      </c>
    </row>
    <row r="119" spans="1:11" ht="15.75" thickBot="1" x14ac:dyDescent="0.3">
      <c r="A119" s="10" t="str">
        <f t="shared" si="2"/>
        <v>80 90</v>
      </c>
      <c r="B119" s="9">
        <v>80</v>
      </c>
      <c r="C119" s="18">
        <v>90</v>
      </c>
      <c r="D119" s="19" t="s">
        <v>28</v>
      </c>
      <c r="E119" s="19">
        <v>4.9800000000000004</v>
      </c>
      <c r="F119" s="40"/>
      <c r="G119" s="10" t="str">
        <f t="shared" si="3"/>
        <v>100 12</v>
      </c>
      <c r="H119" s="9">
        <v>100</v>
      </c>
      <c r="I119" s="15">
        <v>12</v>
      </c>
      <c r="J119" s="16" t="s">
        <v>29</v>
      </c>
      <c r="K119" s="16">
        <v>0.4</v>
      </c>
    </row>
    <row r="120" spans="1:11" ht="15.75" thickBot="1" x14ac:dyDescent="0.3">
      <c r="A120" s="10" t="str">
        <f t="shared" si="2"/>
        <v>80 105</v>
      </c>
      <c r="B120" s="9">
        <v>80</v>
      </c>
      <c r="C120" s="24">
        <v>105</v>
      </c>
      <c r="D120" s="25" t="s">
        <v>28</v>
      </c>
      <c r="E120" s="25">
        <v>5.81</v>
      </c>
      <c r="F120" s="39"/>
      <c r="G120" s="10" t="str">
        <f t="shared" si="3"/>
        <v>100 15</v>
      </c>
      <c r="H120" s="9">
        <v>100</v>
      </c>
      <c r="I120" s="21">
        <v>15</v>
      </c>
      <c r="J120" s="22" t="s">
        <v>29</v>
      </c>
      <c r="K120" s="22">
        <v>0.6</v>
      </c>
    </row>
    <row r="121" spans="1:11" ht="15.75" thickBot="1" x14ac:dyDescent="0.3">
      <c r="A121" s="10" t="str">
        <f t="shared" si="2"/>
        <v>80 120</v>
      </c>
      <c r="B121" s="9">
        <v>80</v>
      </c>
      <c r="C121" s="18">
        <v>120</v>
      </c>
      <c r="D121" s="19" t="s">
        <v>28</v>
      </c>
      <c r="E121" s="19">
        <v>6.63</v>
      </c>
      <c r="F121" s="40"/>
      <c r="G121" s="10" t="str">
        <f t="shared" si="3"/>
        <v>100 18</v>
      </c>
      <c r="H121" s="9">
        <v>100</v>
      </c>
      <c r="I121" s="15">
        <v>18</v>
      </c>
      <c r="J121" s="16" t="s">
        <v>29</v>
      </c>
      <c r="K121" s="16">
        <v>0.84</v>
      </c>
    </row>
    <row r="122" spans="1:11" ht="15.75" thickBot="1" x14ac:dyDescent="0.3">
      <c r="A122" s="10" t="str">
        <f t="shared" si="2"/>
        <v>80 150</v>
      </c>
      <c r="B122" s="9">
        <v>80</v>
      </c>
      <c r="C122" s="24">
        <v>150</v>
      </c>
      <c r="D122" s="25" t="s">
        <v>28</v>
      </c>
      <c r="E122" s="25">
        <v>8.2899999999999991</v>
      </c>
      <c r="F122" s="39"/>
      <c r="G122" s="10" t="str">
        <f t="shared" si="3"/>
        <v>100 24</v>
      </c>
      <c r="H122" s="9">
        <v>100</v>
      </c>
      <c r="I122" s="21">
        <v>24</v>
      </c>
      <c r="J122" s="22" t="s">
        <v>29</v>
      </c>
      <c r="K122" s="22">
        <v>1.43</v>
      </c>
    </row>
    <row r="123" spans="1:11" ht="15.75" thickBot="1" x14ac:dyDescent="0.3">
      <c r="A123" s="10" t="str">
        <f t="shared" si="2"/>
        <v>100 9</v>
      </c>
      <c r="B123" s="9">
        <v>100</v>
      </c>
      <c r="C123" s="24">
        <v>9</v>
      </c>
      <c r="D123" s="25" t="s">
        <v>28</v>
      </c>
      <c r="E123" s="25">
        <v>0.32</v>
      </c>
      <c r="F123" s="39"/>
      <c r="G123" s="10" t="str">
        <f t="shared" si="3"/>
        <v>100 30</v>
      </c>
      <c r="H123" s="9">
        <v>100</v>
      </c>
      <c r="I123" s="15">
        <v>30</v>
      </c>
      <c r="J123" s="16" t="s">
        <v>29</v>
      </c>
      <c r="K123" s="16">
        <v>2.16</v>
      </c>
    </row>
    <row r="124" spans="1:11" ht="15.75" thickBot="1" x14ac:dyDescent="0.3">
      <c r="A124" s="10" t="str">
        <f t="shared" si="2"/>
        <v>100 10,5</v>
      </c>
      <c r="B124" s="9">
        <v>100</v>
      </c>
      <c r="C124" s="18">
        <v>10.5</v>
      </c>
      <c r="D124" s="19" t="s">
        <v>28</v>
      </c>
      <c r="E124" s="19">
        <v>0.37</v>
      </c>
      <c r="F124" s="40"/>
      <c r="G124" s="10" t="str">
        <f t="shared" si="3"/>
        <v>100 36</v>
      </c>
      <c r="H124" s="9">
        <v>100</v>
      </c>
      <c r="I124" s="21">
        <v>36</v>
      </c>
      <c r="J124" s="22" t="s">
        <v>29</v>
      </c>
      <c r="K124" s="22">
        <v>3.03</v>
      </c>
    </row>
    <row r="125" spans="1:11" ht="15.75" thickBot="1" x14ac:dyDescent="0.3">
      <c r="A125" s="10" t="str">
        <f t="shared" si="2"/>
        <v>100 12</v>
      </c>
      <c r="B125" s="9">
        <v>100</v>
      </c>
      <c r="C125" s="24">
        <v>12</v>
      </c>
      <c r="D125" s="25" t="s">
        <v>28</v>
      </c>
      <c r="E125" s="25">
        <v>0.42</v>
      </c>
      <c r="F125" s="39"/>
      <c r="G125" s="10" t="str">
        <f t="shared" si="3"/>
        <v>100 42</v>
      </c>
      <c r="H125" s="9">
        <v>100</v>
      </c>
      <c r="I125" s="15">
        <v>42</v>
      </c>
      <c r="J125" s="16" t="s">
        <v>29</v>
      </c>
      <c r="K125" s="16">
        <v>4.03</v>
      </c>
    </row>
    <row r="126" spans="1:11" ht="15.75" thickBot="1" x14ac:dyDescent="0.3">
      <c r="A126" s="10" t="str">
        <f t="shared" si="2"/>
        <v>100 15</v>
      </c>
      <c r="B126" s="9">
        <v>100</v>
      </c>
      <c r="C126" s="18">
        <v>15</v>
      </c>
      <c r="D126" s="19" t="s">
        <v>28</v>
      </c>
      <c r="E126" s="19">
        <v>0.53</v>
      </c>
      <c r="F126" s="40"/>
      <c r="G126" s="10" t="str">
        <f t="shared" si="3"/>
        <v>100 48</v>
      </c>
      <c r="H126" s="9">
        <v>100</v>
      </c>
      <c r="I126" s="21">
        <v>48</v>
      </c>
      <c r="J126" s="22" t="s">
        <v>29</v>
      </c>
      <c r="K126" s="22">
        <v>5.16</v>
      </c>
    </row>
    <row r="127" spans="1:11" ht="15.75" thickBot="1" x14ac:dyDescent="0.3">
      <c r="A127" s="10" t="str">
        <f t="shared" si="2"/>
        <v>100 18</v>
      </c>
      <c r="B127" s="9">
        <v>100</v>
      </c>
      <c r="C127" s="24">
        <v>18</v>
      </c>
      <c r="D127" s="25" t="s">
        <v>28</v>
      </c>
      <c r="E127" s="25">
        <v>0.64</v>
      </c>
      <c r="F127" s="39"/>
      <c r="G127" s="10" t="str">
        <f t="shared" si="3"/>
        <v>100 54</v>
      </c>
      <c r="H127" s="9">
        <v>100</v>
      </c>
      <c r="I127" s="15">
        <v>54</v>
      </c>
      <c r="J127" s="16" t="s">
        <v>29</v>
      </c>
      <c r="K127" s="16">
        <v>6.41</v>
      </c>
    </row>
    <row r="128" spans="1:11" ht="15.75" thickBot="1" x14ac:dyDescent="0.3">
      <c r="A128" s="10" t="str">
        <f t="shared" si="2"/>
        <v>100 24</v>
      </c>
      <c r="B128" s="9">
        <v>100</v>
      </c>
      <c r="C128" s="18">
        <v>24</v>
      </c>
      <c r="D128" s="19" t="s">
        <v>28</v>
      </c>
      <c r="E128" s="19">
        <v>0.85</v>
      </c>
      <c r="F128" s="40"/>
      <c r="G128" s="10" t="str">
        <f t="shared" si="3"/>
        <v>100 60</v>
      </c>
      <c r="H128" s="9">
        <v>100</v>
      </c>
      <c r="I128" s="21">
        <v>60</v>
      </c>
      <c r="J128" s="22" t="s">
        <v>29</v>
      </c>
      <c r="K128" s="22">
        <v>7.79</v>
      </c>
    </row>
    <row r="129" spans="1:11" ht="15.75" thickBot="1" x14ac:dyDescent="0.3">
      <c r="A129" s="10" t="str">
        <f t="shared" si="2"/>
        <v>100 30</v>
      </c>
      <c r="B129" s="9">
        <v>100</v>
      </c>
      <c r="C129" s="24">
        <v>30</v>
      </c>
      <c r="D129" s="25" t="s">
        <v>28</v>
      </c>
      <c r="E129" s="25">
        <v>1.06</v>
      </c>
      <c r="F129" s="39"/>
      <c r="G129" s="10" t="str">
        <f t="shared" si="3"/>
        <v>100 75</v>
      </c>
      <c r="H129" s="9">
        <v>100</v>
      </c>
      <c r="I129" s="15">
        <v>75</v>
      </c>
      <c r="J129" s="16" t="s">
        <v>29</v>
      </c>
      <c r="K129" s="16">
        <v>11.8</v>
      </c>
    </row>
    <row r="130" spans="1:11" ht="15.75" thickBot="1" x14ac:dyDescent="0.3">
      <c r="A130" s="10" t="str">
        <f t="shared" si="2"/>
        <v>100 36</v>
      </c>
      <c r="B130" s="9">
        <v>100</v>
      </c>
      <c r="C130" s="18">
        <v>36</v>
      </c>
      <c r="D130" s="19" t="s">
        <v>28</v>
      </c>
      <c r="E130" s="19">
        <v>1.27</v>
      </c>
      <c r="F130" s="40"/>
      <c r="G130" s="10" t="str">
        <f t="shared" si="3"/>
        <v>100 90</v>
      </c>
      <c r="H130" s="9">
        <v>100</v>
      </c>
      <c r="I130" s="21">
        <v>90</v>
      </c>
      <c r="J130" s="22" t="s">
        <v>29</v>
      </c>
      <c r="K130" s="22">
        <v>16.5</v>
      </c>
    </row>
    <row r="131" spans="1:11" ht="15.75" thickBot="1" x14ac:dyDescent="0.3">
      <c r="A131" s="10" t="str">
        <f t="shared" si="2"/>
        <v>100 42</v>
      </c>
      <c r="B131" s="9">
        <v>100</v>
      </c>
      <c r="C131" s="24">
        <v>42</v>
      </c>
      <c r="D131" s="25" t="s">
        <v>28</v>
      </c>
      <c r="E131" s="25">
        <v>1.49</v>
      </c>
      <c r="F131" s="39"/>
      <c r="G131" s="10" t="str">
        <f t="shared" si="3"/>
        <v>100 105</v>
      </c>
      <c r="H131" s="9">
        <v>100</v>
      </c>
      <c r="I131" s="15">
        <v>105</v>
      </c>
      <c r="J131" s="16" t="s">
        <v>29</v>
      </c>
      <c r="K131" s="16">
        <v>21.9</v>
      </c>
    </row>
    <row r="132" spans="1:11" ht="15.75" thickBot="1" x14ac:dyDescent="0.3">
      <c r="A132" s="10" t="str">
        <f t="shared" si="2"/>
        <v>100 48</v>
      </c>
      <c r="B132" s="9">
        <v>100</v>
      </c>
      <c r="C132" s="18">
        <v>48</v>
      </c>
      <c r="D132" s="19" t="s">
        <v>28</v>
      </c>
      <c r="E132" s="19">
        <v>1.7</v>
      </c>
      <c r="F132" s="40"/>
      <c r="G132" s="10" t="str">
        <f t="shared" si="3"/>
        <v>100 120</v>
      </c>
      <c r="H132" s="9">
        <v>100</v>
      </c>
      <c r="I132" s="21">
        <v>120</v>
      </c>
      <c r="J132" s="22" t="s">
        <v>29</v>
      </c>
      <c r="K132" s="22">
        <v>28.1</v>
      </c>
    </row>
    <row r="133" spans="1:11" ht="15.75" thickBot="1" x14ac:dyDescent="0.3">
      <c r="A133" s="10" t="str">
        <f t="shared" ref="A133:A196" si="4">CONCATENATE(B133," ",C133)</f>
        <v>100 54</v>
      </c>
      <c r="B133" s="9">
        <v>100</v>
      </c>
      <c r="C133" s="24">
        <v>54</v>
      </c>
      <c r="D133" s="25" t="s">
        <v>28</v>
      </c>
      <c r="E133" s="25">
        <v>1.91</v>
      </c>
      <c r="F133" s="39"/>
      <c r="G133" s="10" t="str">
        <f t="shared" ref="G133:G196" si="5">CONCATENATE(H133," ",I133)</f>
        <v>100 150</v>
      </c>
      <c r="H133" s="9">
        <v>100</v>
      </c>
      <c r="I133" s="15">
        <v>150</v>
      </c>
      <c r="J133" s="16" t="s">
        <v>29</v>
      </c>
      <c r="K133" s="16">
        <v>42.5</v>
      </c>
    </row>
    <row r="134" spans="1:11" ht="15.75" thickBot="1" x14ac:dyDescent="0.3">
      <c r="A134" s="10" t="str">
        <f t="shared" si="4"/>
        <v>100 60</v>
      </c>
      <c r="B134" s="9">
        <v>100</v>
      </c>
      <c r="C134" s="18">
        <v>60</v>
      </c>
      <c r="D134" s="19" t="s">
        <v>28</v>
      </c>
      <c r="E134" s="19">
        <v>2.12</v>
      </c>
      <c r="F134" s="40"/>
      <c r="G134" s="10" t="str">
        <f t="shared" si="5"/>
        <v>100 180</v>
      </c>
      <c r="H134" s="9">
        <v>100</v>
      </c>
      <c r="I134" s="21">
        <v>180</v>
      </c>
      <c r="J134" s="22" t="s">
        <v>29</v>
      </c>
      <c r="K134" s="22">
        <v>59.5</v>
      </c>
    </row>
    <row r="135" spans="1:11" ht="15.75" thickBot="1" x14ac:dyDescent="0.3">
      <c r="A135" s="10" t="str">
        <f t="shared" si="4"/>
        <v>100 75</v>
      </c>
      <c r="B135" s="9">
        <v>100</v>
      </c>
      <c r="C135" s="24">
        <v>75</v>
      </c>
      <c r="D135" s="25" t="s">
        <v>28</v>
      </c>
      <c r="E135" s="25">
        <v>2.65</v>
      </c>
      <c r="F135" s="39"/>
      <c r="G135" s="10" t="str">
        <f t="shared" si="5"/>
        <v>100 210</v>
      </c>
      <c r="H135" s="9">
        <v>100</v>
      </c>
      <c r="I135" s="15">
        <v>210</v>
      </c>
      <c r="J135" s="16" t="s">
        <v>29</v>
      </c>
      <c r="K135" s="16">
        <v>79.099999999999994</v>
      </c>
    </row>
    <row r="136" spans="1:11" ht="15.75" thickBot="1" x14ac:dyDescent="0.3">
      <c r="A136" s="10" t="str">
        <f t="shared" si="4"/>
        <v>100 90</v>
      </c>
      <c r="B136" s="9">
        <v>100</v>
      </c>
      <c r="C136" s="18">
        <v>90</v>
      </c>
      <c r="D136" s="19" t="s">
        <v>28</v>
      </c>
      <c r="E136" s="19">
        <v>3.18</v>
      </c>
      <c r="F136" s="40"/>
      <c r="G136" s="10" t="str">
        <f t="shared" si="5"/>
        <v>100 240</v>
      </c>
      <c r="H136" s="9">
        <v>100</v>
      </c>
      <c r="I136" s="21">
        <v>240</v>
      </c>
      <c r="J136" s="22" t="s">
        <v>29</v>
      </c>
      <c r="K136" s="22">
        <v>101</v>
      </c>
    </row>
    <row r="137" spans="1:11" ht="15.75" thickBot="1" x14ac:dyDescent="0.3">
      <c r="A137" s="10" t="str">
        <f t="shared" si="4"/>
        <v>100 105</v>
      </c>
      <c r="B137" s="9">
        <v>100</v>
      </c>
      <c r="C137" s="24">
        <v>105</v>
      </c>
      <c r="D137" s="25" t="s">
        <v>28</v>
      </c>
      <c r="E137" s="25">
        <v>3.72</v>
      </c>
      <c r="F137" s="39"/>
      <c r="G137" s="10" t="str">
        <f t="shared" si="5"/>
        <v>125 15</v>
      </c>
      <c r="H137" s="9">
        <v>125</v>
      </c>
      <c r="I137" s="21">
        <v>15</v>
      </c>
      <c r="J137" s="22" t="s">
        <v>29</v>
      </c>
      <c r="K137" s="22">
        <v>0.2</v>
      </c>
    </row>
    <row r="138" spans="1:11" ht="15.75" thickBot="1" x14ac:dyDescent="0.3">
      <c r="A138" s="10" t="str">
        <f t="shared" si="4"/>
        <v>100 120</v>
      </c>
      <c r="B138" s="9">
        <v>100</v>
      </c>
      <c r="C138" s="18">
        <v>120</v>
      </c>
      <c r="D138" s="19" t="s">
        <v>28</v>
      </c>
      <c r="E138" s="19">
        <v>4.25</v>
      </c>
      <c r="F138" s="40"/>
      <c r="G138" s="10" t="str">
        <f t="shared" si="5"/>
        <v>125 18</v>
      </c>
      <c r="H138" s="9">
        <v>125</v>
      </c>
      <c r="I138" s="15">
        <v>18</v>
      </c>
      <c r="J138" s="16" t="s">
        <v>29</v>
      </c>
      <c r="K138" s="16">
        <v>0.28000000000000003</v>
      </c>
    </row>
    <row r="139" spans="1:11" ht="15.75" thickBot="1" x14ac:dyDescent="0.3">
      <c r="A139" s="10" t="str">
        <f t="shared" si="4"/>
        <v>100 150</v>
      </c>
      <c r="B139" s="9">
        <v>100</v>
      </c>
      <c r="C139" s="24">
        <v>150</v>
      </c>
      <c r="D139" s="25" t="s">
        <v>28</v>
      </c>
      <c r="E139" s="25">
        <v>5.31</v>
      </c>
      <c r="F139" s="39"/>
      <c r="G139" s="10" t="str">
        <f t="shared" si="5"/>
        <v>125 24</v>
      </c>
      <c r="H139" s="9">
        <v>125</v>
      </c>
      <c r="I139" s="21">
        <v>24</v>
      </c>
      <c r="J139" s="22" t="s">
        <v>29</v>
      </c>
      <c r="K139" s="22">
        <v>0.48</v>
      </c>
    </row>
    <row r="140" spans="1:11" ht="15.75" thickBot="1" x14ac:dyDescent="0.3">
      <c r="A140" s="10" t="str">
        <f t="shared" si="4"/>
        <v>100 180</v>
      </c>
      <c r="B140" s="9">
        <v>100</v>
      </c>
      <c r="C140" s="18">
        <v>180</v>
      </c>
      <c r="D140" s="19" t="s">
        <v>28</v>
      </c>
      <c r="E140" s="19">
        <v>6.37</v>
      </c>
      <c r="F140" s="40"/>
      <c r="G140" s="10" t="str">
        <f t="shared" si="5"/>
        <v>125 30</v>
      </c>
      <c r="H140" s="9">
        <v>125</v>
      </c>
      <c r="I140" s="15">
        <v>30</v>
      </c>
      <c r="J140" s="16" t="s">
        <v>29</v>
      </c>
      <c r="K140" s="16">
        <v>0.73</v>
      </c>
    </row>
    <row r="141" spans="1:11" ht="15.75" thickBot="1" x14ac:dyDescent="0.3">
      <c r="A141" s="10" t="str">
        <f t="shared" si="4"/>
        <v>100 210</v>
      </c>
      <c r="B141" s="9">
        <v>100</v>
      </c>
      <c r="C141" s="24">
        <v>210</v>
      </c>
      <c r="D141" s="25" t="s">
        <v>28</v>
      </c>
      <c r="E141" s="25">
        <v>7.43</v>
      </c>
      <c r="F141" s="39"/>
      <c r="G141" s="10" t="str">
        <f t="shared" si="5"/>
        <v>125 36</v>
      </c>
      <c r="H141" s="9">
        <v>125</v>
      </c>
      <c r="I141" s="21">
        <v>36</v>
      </c>
      <c r="J141" s="22" t="s">
        <v>29</v>
      </c>
      <c r="K141" s="22">
        <v>1.02</v>
      </c>
    </row>
    <row r="142" spans="1:11" ht="15.75" thickBot="1" x14ac:dyDescent="0.3">
      <c r="A142" s="10" t="str">
        <f t="shared" si="4"/>
        <v>100 240</v>
      </c>
      <c r="B142" s="9">
        <v>100</v>
      </c>
      <c r="C142" s="18">
        <v>240</v>
      </c>
      <c r="D142" s="19" t="s">
        <v>28</v>
      </c>
      <c r="E142" s="19">
        <v>8.49</v>
      </c>
      <c r="F142" s="40"/>
      <c r="G142" s="10" t="str">
        <f t="shared" si="5"/>
        <v>125 42</v>
      </c>
      <c r="H142" s="9">
        <v>125</v>
      </c>
      <c r="I142" s="15">
        <v>42</v>
      </c>
      <c r="J142" s="16" t="s">
        <v>29</v>
      </c>
      <c r="K142" s="16">
        <v>1.36</v>
      </c>
    </row>
    <row r="143" spans="1:11" ht="15.75" thickBot="1" x14ac:dyDescent="0.3">
      <c r="A143" s="10" t="str">
        <f t="shared" si="4"/>
        <v>125 15</v>
      </c>
      <c r="B143" s="9">
        <v>125</v>
      </c>
      <c r="C143" s="18">
        <v>15</v>
      </c>
      <c r="D143" s="19" t="s">
        <v>28</v>
      </c>
      <c r="E143" s="19">
        <v>0.34</v>
      </c>
      <c r="F143" s="40"/>
      <c r="G143" s="10" t="str">
        <f t="shared" si="5"/>
        <v>125 48</v>
      </c>
      <c r="H143" s="9">
        <v>125</v>
      </c>
      <c r="I143" s="21">
        <v>48</v>
      </c>
      <c r="J143" s="22" t="s">
        <v>29</v>
      </c>
      <c r="K143" s="22">
        <v>1.74</v>
      </c>
    </row>
    <row r="144" spans="1:11" ht="15.75" thickBot="1" x14ac:dyDescent="0.3">
      <c r="A144" s="10" t="str">
        <f t="shared" si="4"/>
        <v>125 18</v>
      </c>
      <c r="B144" s="9">
        <v>125</v>
      </c>
      <c r="C144" s="24">
        <v>18</v>
      </c>
      <c r="D144" s="25" t="s">
        <v>28</v>
      </c>
      <c r="E144" s="25">
        <v>0.41</v>
      </c>
      <c r="F144" s="39"/>
      <c r="G144" s="10" t="str">
        <f t="shared" si="5"/>
        <v>125 54</v>
      </c>
      <c r="H144" s="9">
        <v>125</v>
      </c>
      <c r="I144" s="15">
        <v>54</v>
      </c>
      <c r="J144" s="16" t="s">
        <v>29</v>
      </c>
      <c r="K144" s="16">
        <v>2.16</v>
      </c>
    </row>
    <row r="145" spans="1:11" ht="15.75" thickBot="1" x14ac:dyDescent="0.3">
      <c r="A145" s="10" t="str">
        <f t="shared" si="4"/>
        <v>125 24</v>
      </c>
      <c r="B145" s="9">
        <v>125</v>
      </c>
      <c r="C145" s="18">
        <v>24</v>
      </c>
      <c r="D145" s="19" t="s">
        <v>28</v>
      </c>
      <c r="E145" s="19">
        <v>0.54</v>
      </c>
      <c r="F145" s="40"/>
      <c r="G145" s="10" t="str">
        <f t="shared" si="5"/>
        <v>125 60</v>
      </c>
      <c r="H145" s="9">
        <v>125</v>
      </c>
      <c r="I145" s="21">
        <v>60</v>
      </c>
      <c r="J145" s="22" t="s">
        <v>29</v>
      </c>
      <c r="K145" s="22">
        <v>2.63</v>
      </c>
    </row>
    <row r="146" spans="1:11" ht="15.75" thickBot="1" x14ac:dyDescent="0.3">
      <c r="A146" s="10" t="str">
        <f t="shared" si="4"/>
        <v>125 30</v>
      </c>
      <c r="B146" s="9">
        <v>125</v>
      </c>
      <c r="C146" s="24">
        <v>30</v>
      </c>
      <c r="D146" s="25" t="s">
        <v>28</v>
      </c>
      <c r="E146" s="25">
        <v>0.68</v>
      </c>
      <c r="F146" s="39"/>
      <c r="G146" s="10" t="str">
        <f t="shared" si="5"/>
        <v>125 75</v>
      </c>
      <c r="H146" s="9">
        <v>125</v>
      </c>
      <c r="I146" s="15">
        <v>75</v>
      </c>
      <c r="J146" s="16" t="s">
        <v>29</v>
      </c>
      <c r="K146" s="16">
        <v>3.97</v>
      </c>
    </row>
    <row r="147" spans="1:11" ht="15.75" thickBot="1" x14ac:dyDescent="0.3">
      <c r="A147" s="10" t="str">
        <f t="shared" si="4"/>
        <v>125 36</v>
      </c>
      <c r="B147" s="9">
        <v>125</v>
      </c>
      <c r="C147" s="18">
        <v>36</v>
      </c>
      <c r="D147" s="19" t="s">
        <v>28</v>
      </c>
      <c r="E147" s="19">
        <v>0.82</v>
      </c>
      <c r="F147" s="40"/>
      <c r="G147" s="10" t="str">
        <f t="shared" si="5"/>
        <v>125 90</v>
      </c>
      <c r="H147" s="9">
        <v>125</v>
      </c>
      <c r="I147" s="21">
        <v>90</v>
      </c>
      <c r="J147" s="22" t="s">
        <v>29</v>
      </c>
      <c r="K147" s="22">
        <v>5.57</v>
      </c>
    </row>
    <row r="148" spans="1:11" ht="15.75" thickBot="1" x14ac:dyDescent="0.3">
      <c r="A148" s="10" t="str">
        <f t="shared" si="4"/>
        <v>125 42</v>
      </c>
      <c r="B148" s="9">
        <v>125</v>
      </c>
      <c r="C148" s="24">
        <v>42</v>
      </c>
      <c r="D148" s="25" t="s">
        <v>28</v>
      </c>
      <c r="E148" s="25">
        <v>0.95</v>
      </c>
      <c r="F148" s="39"/>
      <c r="G148" s="10" t="str">
        <f t="shared" si="5"/>
        <v>125 105</v>
      </c>
      <c r="H148" s="9">
        <v>125</v>
      </c>
      <c r="I148" s="15">
        <v>105</v>
      </c>
      <c r="J148" s="16" t="s">
        <v>29</v>
      </c>
      <c r="K148" s="16">
        <v>7.4</v>
      </c>
    </row>
    <row r="149" spans="1:11" ht="15.75" thickBot="1" x14ac:dyDescent="0.3">
      <c r="A149" s="10" t="str">
        <f t="shared" si="4"/>
        <v>125 48</v>
      </c>
      <c r="B149" s="9">
        <v>125</v>
      </c>
      <c r="C149" s="18">
        <v>48</v>
      </c>
      <c r="D149" s="19" t="s">
        <v>28</v>
      </c>
      <c r="E149" s="19">
        <v>1.0900000000000001</v>
      </c>
      <c r="F149" s="40"/>
      <c r="G149" s="10" t="str">
        <f t="shared" si="5"/>
        <v>125 120</v>
      </c>
      <c r="H149" s="9">
        <v>125</v>
      </c>
      <c r="I149" s="21">
        <v>120</v>
      </c>
      <c r="J149" s="22" t="s">
        <v>29</v>
      </c>
      <c r="K149" s="22">
        <v>9.48</v>
      </c>
    </row>
    <row r="150" spans="1:11" ht="15.75" thickBot="1" x14ac:dyDescent="0.3">
      <c r="A150" s="10" t="str">
        <f t="shared" si="4"/>
        <v>125 54</v>
      </c>
      <c r="B150" s="9">
        <v>125</v>
      </c>
      <c r="C150" s="24">
        <v>54</v>
      </c>
      <c r="D150" s="25" t="s">
        <v>28</v>
      </c>
      <c r="E150" s="25">
        <v>1.22</v>
      </c>
      <c r="F150" s="39"/>
      <c r="G150" s="10" t="str">
        <f t="shared" si="5"/>
        <v>125 150</v>
      </c>
      <c r="H150" s="9">
        <v>125</v>
      </c>
      <c r="I150" s="15">
        <v>150</v>
      </c>
      <c r="J150" s="16" t="s">
        <v>29</v>
      </c>
      <c r="K150" s="16">
        <v>14.3</v>
      </c>
    </row>
    <row r="151" spans="1:11" ht="15.75" thickBot="1" x14ac:dyDescent="0.3">
      <c r="A151" s="10" t="str">
        <f t="shared" si="4"/>
        <v>125 60</v>
      </c>
      <c r="B151" s="9">
        <v>125</v>
      </c>
      <c r="C151" s="18">
        <v>60</v>
      </c>
      <c r="D151" s="19" t="s">
        <v>28</v>
      </c>
      <c r="E151" s="19">
        <v>1.36</v>
      </c>
      <c r="F151" s="40"/>
      <c r="G151" s="10" t="str">
        <f t="shared" si="5"/>
        <v>125 180</v>
      </c>
      <c r="H151" s="9">
        <v>125</v>
      </c>
      <c r="I151" s="21">
        <v>180</v>
      </c>
      <c r="J151" s="22" t="s">
        <v>29</v>
      </c>
      <c r="K151" s="22">
        <v>20.100000000000001</v>
      </c>
    </row>
    <row r="152" spans="1:11" ht="15.75" thickBot="1" x14ac:dyDescent="0.3">
      <c r="A152" s="10" t="str">
        <f t="shared" si="4"/>
        <v>125 75</v>
      </c>
      <c r="B152" s="9">
        <v>125</v>
      </c>
      <c r="C152" s="24">
        <v>75</v>
      </c>
      <c r="D152" s="25" t="s">
        <v>28</v>
      </c>
      <c r="E152" s="25">
        <v>1.7</v>
      </c>
      <c r="F152" s="39"/>
      <c r="G152" s="10" t="str">
        <f t="shared" si="5"/>
        <v>125 210</v>
      </c>
      <c r="H152" s="9">
        <v>125</v>
      </c>
      <c r="I152" s="15">
        <v>210</v>
      </c>
      <c r="J152" s="16" t="s">
        <v>29</v>
      </c>
      <c r="K152" s="16">
        <v>26.7</v>
      </c>
    </row>
    <row r="153" spans="1:11" ht="15.75" thickBot="1" x14ac:dyDescent="0.3">
      <c r="A153" s="10" t="str">
        <f t="shared" si="4"/>
        <v>125 90</v>
      </c>
      <c r="B153" s="9">
        <v>125</v>
      </c>
      <c r="C153" s="18">
        <v>90</v>
      </c>
      <c r="D153" s="19" t="s">
        <v>28</v>
      </c>
      <c r="E153" s="19">
        <v>2.04</v>
      </c>
      <c r="F153" s="40"/>
      <c r="G153" s="10" t="str">
        <f t="shared" si="5"/>
        <v>125 240</v>
      </c>
      <c r="H153" s="9">
        <v>125</v>
      </c>
      <c r="I153" s="21">
        <v>240</v>
      </c>
      <c r="J153" s="22" t="s">
        <v>29</v>
      </c>
      <c r="K153" s="22">
        <v>34.200000000000003</v>
      </c>
    </row>
    <row r="154" spans="1:11" ht="15.75" thickBot="1" x14ac:dyDescent="0.3">
      <c r="A154" s="10" t="str">
        <f t="shared" si="4"/>
        <v>125 105</v>
      </c>
      <c r="B154" s="9">
        <v>125</v>
      </c>
      <c r="C154" s="24">
        <v>105</v>
      </c>
      <c r="D154" s="25" t="s">
        <v>28</v>
      </c>
      <c r="E154" s="25">
        <v>2.38</v>
      </c>
      <c r="F154" s="39"/>
      <c r="G154" s="10" t="str">
        <f t="shared" si="5"/>
        <v>125 300</v>
      </c>
      <c r="H154" s="9">
        <v>125</v>
      </c>
      <c r="I154" s="15">
        <v>300</v>
      </c>
      <c r="J154" s="16" t="s">
        <v>29</v>
      </c>
      <c r="K154" s="16">
        <v>51.6</v>
      </c>
    </row>
    <row r="155" spans="1:11" ht="15.75" thickBot="1" x14ac:dyDescent="0.3">
      <c r="A155" s="10" t="str">
        <f t="shared" si="4"/>
        <v>125 120</v>
      </c>
      <c r="B155" s="9">
        <v>125</v>
      </c>
      <c r="C155" s="18">
        <v>120</v>
      </c>
      <c r="D155" s="19" t="s">
        <v>28</v>
      </c>
      <c r="E155" s="19">
        <v>2.72</v>
      </c>
      <c r="F155" s="40"/>
      <c r="G155" s="10" t="str">
        <f t="shared" si="5"/>
        <v>125 360</v>
      </c>
      <c r="H155" s="9">
        <v>125</v>
      </c>
      <c r="I155" s="21">
        <v>360</v>
      </c>
      <c r="J155" s="22" t="s">
        <v>29</v>
      </c>
      <c r="K155" s="22">
        <v>72.3</v>
      </c>
    </row>
    <row r="156" spans="1:11" ht="15.75" thickBot="1" x14ac:dyDescent="0.3">
      <c r="A156" s="10" t="str">
        <f t="shared" si="4"/>
        <v>125 150</v>
      </c>
      <c r="B156" s="9">
        <v>125</v>
      </c>
      <c r="C156" s="24">
        <v>150</v>
      </c>
      <c r="D156" s="25" t="s">
        <v>28</v>
      </c>
      <c r="E156" s="25">
        <v>3.4</v>
      </c>
      <c r="F156" s="39"/>
      <c r="G156" s="10" t="str">
        <f t="shared" si="5"/>
        <v>150 24</v>
      </c>
      <c r="H156" s="9">
        <v>150</v>
      </c>
      <c r="I156" s="15">
        <v>24</v>
      </c>
      <c r="J156" s="22" t="s">
        <v>29</v>
      </c>
      <c r="K156" s="23">
        <v>0.2</v>
      </c>
    </row>
    <row r="157" spans="1:11" ht="15.75" thickBot="1" x14ac:dyDescent="0.3">
      <c r="A157" s="10" t="str">
        <f t="shared" si="4"/>
        <v>125 180</v>
      </c>
      <c r="B157" s="9">
        <v>125</v>
      </c>
      <c r="C157" s="18">
        <v>180</v>
      </c>
      <c r="D157" s="19" t="s">
        <v>28</v>
      </c>
      <c r="E157" s="19">
        <v>4.08</v>
      </c>
      <c r="F157" s="40"/>
      <c r="G157" s="10" t="str">
        <f t="shared" si="5"/>
        <v>150 30</v>
      </c>
      <c r="H157" s="9">
        <v>150</v>
      </c>
      <c r="I157" s="15">
        <v>30</v>
      </c>
      <c r="J157" s="22" t="s">
        <v>29</v>
      </c>
      <c r="K157" s="23">
        <v>0.3</v>
      </c>
    </row>
    <row r="158" spans="1:11" ht="15.75" thickBot="1" x14ac:dyDescent="0.3">
      <c r="A158" s="10" t="str">
        <f t="shared" si="4"/>
        <v>125 210</v>
      </c>
      <c r="B158" s="9">
        <v>125</v>
      </c>
      <c r="C158" s="24">
        <v>210</v>
      </c>
      <c r="D158" s="25" t="s">
        <v>28</v>
      </c>
      <c r="E158" s="25">
        <v>4.76</v>
      </c>
      <c r="F158" s="39"/>
      <c r="G158" s="10" t="str">
        <f t="shared" si="5"/>
        <v>150 36</v>
      </c>
      <c r="H158" s="9">
        <v>150</v>
      </c>
      <c r="I158" s="21">
        <v>36</v>
      </c>
      <c r="J158" s="22" t="s">
        <v>29</v>
      </c>
      <c r="K158" s="23">
        <v>0.42</v>
      </c>
    </row>
    <row r="159" spans="1:11" ht="15.75" thickBot="1" x14ac:dyDescent="0.3">
      <c r="A159" s="10" t="str">
        <f t="shared" si="4"/>
        <v>125 240</v>
      </c>
      <c r="B159" s="9">
        <v>125</v>
      </c>
      <c r="C159" s="18">
        <v>240</v>
      </c>
      <c r="D159" s="19" t="s">
        <v>28</v>
      </c>
      <c r="E159" s="19">
        <v>5.44</v>
      </c>
      <c r="F159" s="40"/>
      <c r="G159" s="10" t="str">
        <f t="shared" si="5"/>
        <v>150 42</v>
      </c>
      <c r="H159" s="9">
        <v>150</v>
      </c>
      <c r="I159" s="21">
        <v>42</v>
      </c>
      <c r="J159" s="22" t="s">
        <v>29</v>
      </c>
      <c r="K159" s="23">
        <v>0.56000000000000005</v>
      </c>
    </row>
    <row r="160" spans="1:11" ht="15.75" thickBot="1" x14ac:dyDescent="0.3">
      <c r="A160" s="10" t="str">
        <f t="shared" si="4"/>
        <v>125 300</v>
      </c>
      <c r="B160" s="9">
        <v>125</v>
      </c>
      <c r="C160" s="24">
        <v>300</v>
      </c>
      <c r="D160" s="25" t="s">
        <v>28</v>
      </c>
      <c r="E160" s="25">
        <v>6.79</v>
      </c>
      <c r="F160" s="39"/>
      <c r="G160" s="10" t="str">
        <f t="shared" si="5"/>
        <v>150 48</v>
      </c>
      <c r="H160" s="9">
        <v>150</v>
      </c>
      <c r="I160" s="21">
        <v>48</v>
      </c>
      <c r="J160" s="22" t="s">
        <v>29</v>
      </c>
      <c r="K160" s="23">
        <v>0.72</v>
      </c>
    </row>
    <row r="161" spans="1:11" ht="15.75" thickBot="1" x14ac:dyDescent="0.3">
      <c r="A161" s="10" t="str">
        <f t="shared" si="4"/>
        <v>125 360</v>
      </c>
      <c r="B161" s="9">
        <v>125</v>
      </c>
      <c r="C161" s="18">
        <v>360</v>
      </c>
      <c r="D161" s="19" t="s">
        <v>28</v>
      </c>
      <c r="E161" s="19">
        <v>8.15</v>
      </c>
      <c r="F161" s="40"/>
      <c r="G161" s="10" t="str">
        <f t="shared" si="5"/>
        <v>150 54</v>
      </c>
      <c r="H161" s="9">
        <v>150</v>
      </c>
      <c r="I161" s="21">
        <v>54</v>
      </c>
      <c r="J161" s="22" t="s">
        <v>29</v>
      </c>
      <c r="K161" s="23">
        <v>0.89</v>
      </c>
    </row>
    <row r="162" spans="1:11" ht="15.75" thickBot="1" x14ac:dyDescent="0.3">
      <c r="A162" s="10" t="str">
        <f t="shared" si="4"/>
        <v>150 24</v>
      </c>
      <c r="B162" s="9">
        <v>150</v>
      </c>
      <c r="C162" s="15">
        <v>24</v>
      </c>
      <c r="D162" s="16" t="s">
        <v>28</v>
      </c>
      <c r="E162" s="17">
        <v>0.38</v>
      </c>
      <c r="G162" s="10" t="str">
        <f t="shared" si="5"/>
        <v>150 60</v>
      </c>
      <c r="H162" s="9">
        <v>150</v>
      </c>
      <c r="I162" s="21">
        <v>60</v>
      </c>
      <c r="J162" s="22" t="s">
        <v>29</v>
      </c>
      <c r="K162" s="23">
        <v>1.08</v>
      </c>
    </row>
    <row r="163" spans="1:11" ht="15.75" thickBot="1" x14ac:dyDescent="0.3">
      <c r="A163" s="10" t="str">
        <f t="shared" si="4"/>
        <v>150 30</v>
      </c>
      <c r="B163" s="9">
        <v>150</v>
      </c>
      <c r="C163" s="15">
        <v>30</v>
      </c>
      <c r="D163" s="16" t="s">
        <v>28</v>
      </c>
      <c r="E163" s="17">
        <v>0.47</v>
      </c>
      <c r="G163" s="10" t="str">
        <f t="shared" si="5"/>
        <v>150 75</v>
      </c>
      <c r="H163" s="9">
        <v>150</v>
      </c>
      <c r="I163" s="21">
        <v>75</v>
      </c>
      <c r="J163" s="22" t="s">
        <v>29</v>
      </c>
      <c r="K163" s="23">
        <v>1.63</v>
      </c>
    </row>
    <row r="164" spans="1:11" ht="15.75" thickBot="1" x14ac:dyDescent="0.3">
      <c r="A164" s="10" t="str">
        <f t="shared" si="4"/>
        <v>150 36</v>
      </c>
      <c r="B164" s="9">
        <v>150</v>
      </c>
      <c r="C164" s="15">
        <v>36</v>
      </c>
      <c r="D164" s="16" t="s">
        <v>28</v>
      </c>
      <c r="E164" s="17">
        <v>0.56999999999999995</v>
      </c>
      <c r="G164" s="10" t="str">
        <f t="shared" si="5"/>
        <v>150 90</v>
      </c>
      <c r="H164" s="9">
        <v>150</v>
      </c>
      <c r="I164" s="21">
        <v>90</v>
      </c>
      <c r="J164" s="22" t="s">
        <v>29</v>
      </c>
      <c r="K164" s="23">
        <v>2.29</v>
      </c>
    </row>
    <row r="165" spans="1:11" ht="15.75" thickBot="1" x14ac:dyDescent="0.3">
      <c r="A165" s="10" t="str">
        <f t="shared" si="4"/>
        <v>150 42</v>
      </c>
      <c r="B165" s="9">
        <v>150</v>
      </c>
      <c r="C165" s="15">
        <v>42</v>
      </c>
      <c r="D165" s="16" t="s">
        <v>28</v>
      </c>
      <c r="E165" s="17">
        <v>0.66</v>
      </c>
      <c r="G165" s="10" t="str">
        <f t="shared" si="5"/>
        <v>150 105</v>
      </c>
      <c r="H165" s="9">
        <v>150</v>
      </c>
      <c r="I165" s="21">
        <v>105</v>
      </c>
      <c r="J165" s="22" t="s">
        <v>29</v>
      </c>
      <c r="K165" s="23">
        <v>3.05</v>
      </c>
    </row>
    <row r="166" spans="1:11" ht="15.75" thickBot="1" x14ac:dyDescent="0.3">
      <c r="A166" s="10" t="str">
        <f t="shared" si="4"/>
        <v>150 48</v>
      </c>
      <c r="B166" s="9">
        <v>150</v>
      </c>
      <c r="C166" s="15">
        <v>48</v>
      </c>
      <c r="D166" s="16" t="s">
        <v>28</v>
      </c>
      <c r="E166" s="17">
        <v>0.75</v>
      </c>
      <c r="G166" s="10" t="str">
        <f t="shared" si="5"/>
        <v>150 120</v>
      </c>
      <c r="H166" s="9">
        <v>150</v>
      </c>
      <c r="I166" s="21">
        <v>120</v>
      </c>
      <c r="J166" s="22" t="s">
        <v>29</v>
      </c>
      <c r="K166" s="23">
        <v>3.9</v>
      </c>
    </row>
    <row r="167" spans="1:11" ht="15.75" thickBot="1" x14ac:dyDescent="0.3">
      <c r="A167" s="10" t="str">
        <f t="shared" si="4"/>
        <v>150 54</v>
      </c>
      <c r="B167" s="9">
        <v>150</v>
      </c>
      <c r="C167" s="15">
        <v>54</v>
      </c>
      <c r="D167" s="16" t="s">
        <v>28</v>
      </c>
      <c r="E167" s="17">
        <v>0.85</v>
      </c>
      <c r="G167" s="10" t="str">
        <f t="shared" si="5"/>
        <v>150 150</v>
      </c>
      <c r="H167" s="9">
        <v>150</v>
      </c>
      <c r="I167" s="21">
        <v>150</v>
      </c>
      <c r="J167" s="22" t="s">
        <v>29</v>
      </c>
      <c r="K167" s="23">
        <v>5.89</v>
      </c>
    </row>
    <row r="168" spans="1:11" ht="15.75" thickBot="1" x14ac:dyDescent="0.3">
      <c r="A168" s="10" t="str">
        <f t="shared" si="4"/>
        <v>150 60</v>
      </c>
      <c r="B168" s="9">
        <v>150</v>
      </c>
      <c r="C168" s="15">
        <v>60</v>
      </c>
      <c r="D168" s="16" t="s">
        <v>28</v>
      </c>
      <c r="E168" s="17">
        <v>0.94</v>
      </c>
      <c r="G168" s="10" t="str">
        <f t="shared" si="5"/>
        <v>150 180</v>
      </c>
      <c r="H168" s="9">
        <v>150</v>
      </c>
      <c r="I168" s="21">
        <v>180</v>
      </c>
      <c r="J168" s="22" t="s">
        <v>29</v>
      </c>
      <c r="K168" s="23">
        <v>8.26</v>
      </c>
    </row>
    <row r="169" spans="1:11" ht="15.75" thickBot="1" x14ac:dyDescent="0.3">
      <c r="A169" s="10" t="str">
        <f t="shared" si="4"/>
        <v>150 75</v>
      </c>
      <c r="B169" s="9">
        <v>150</v>
      </c>
      <c r="C169" s="15">
        <v>75</v>
      </c>
      <c r="D169" s="16" t="s">
        <v>28</v>
      </c>
      <c r="E169" s="17">
        <v>1.18</v>
      </c>
      <c r="G169" s="10" t="str">
        <f t="shared" si="5"/>
        <v>150 210</v>
      </c>
      <c r="H169" s="9">
        <v>150</v>
      </c>
      <c r="I169" s="21">
        <v>210</v>
      </c>
      <c r="J169" s="22" t="s">
        <v>29</v>
      </c>
      <c r="K169" s="23">
        <v>11</v>
      </c>
    </row>
    <row r="170" spans="1:11" ht="15.75" thickBot="1" x14ac:dyDescent="0.3">
      <c r="A170" s="10" t="str">
        <f t="shared" si="4"/>
        <v>150 90</v>
      </c>
      <c r="B170" s="9">
        <v>150</v>
      </c>
      <c r="C170" s="15">
        <v>90</v>
      </c>
      <c r="D170" s="16" t="s">
        <v>28</v>
      </c>
      <c r="E170" s="17">
        <v>1.42</v>
      </c>
      <c r="G170" s="10" t="str">
        <f t="shared" si="5"/>
        <v>150 240</v>
      </c>
      <c r="H170" s="9">
        <v>150</v>
      </c>
      <c r="I170" s="21">
        <v>240</v>
      </c>
      <c r="J170" s="22" t="s">
        <v>29</v>
      </c>
      <c r="K170" s="23">
        <v>14.1</v>
      </c>
    </row>
    <row r="171" spans="1:11" ht="15.75" thickBot="1" x14ac:dyDescent="0.3">
      <c r="A171" s="10" t="str">
        <f t="shared" si="4"/>
        <v>150 105</v>
      </c>
      <c r="B171" s="9">
        <v>150</v>
      </c>
      <c r="C171" s="15">
        <v>105</v>
      </c>
      <c r="D171" s="16" t="s">
        <v>28</v>
      </c>
      <c r="E171" s="17">
        <v>1.65</v>
      </c>
      <c r="F171" s="10"/>
      <c r="G171" s="10" t="str">
        <f t="shared" si="5"/>
        <v>150 300</v>
      </c>
      <c r="H171" s="9">
        <v>150</v>
      </c>
      <c r="I171" s="21">
        <v>300</v>
      </c>
      <c r="J171" s="22" t="s">
        <v>29</v>
      </c>
      <c r="K171" s="23">
        <v>21.2</v>
      </c>
    </row>
    <row r="172" spans="1:11" ht="15.75" thickBot="1" x14ac:dyDescent="0.3">
      <c r="A172" s="10" t="str">
        <f t="shared" si="4"/>
        <v>150 120</v>
      </c>
      <c r="B172" s="9">
        <v>150</v>
      </c>
      <c r="C172" s="15">
        <v>120</v>
      </c>
      <c r="D172" s="16" t="s">
        <v>28</v>
      </c>
      <c r="E172" s="17">
        <v>1.89</v>
      </c>
      <c r="F172" s="10"/>
      <c r="G172" s="10" t="str">
        <f t="shared" si="5"/>
        <v>150 360</v>
      </c>
      <c r="H172" s="9">
        <v>150</v>
      </c>
      <c r="I172" s="21">
        <v>360</v>
      </c>
      <c r="J172" s="22" t="s">
        <v>29</v>
      </c>
      <c r="K172" s="23">
        <v>29.8</v>
      </c>
    </row>
    <row r="173" spans="1:11" ht="15.75" thickBot="1" x14ac:dyDescent="0.3">
      <c r="A173" s="10" t="str">
        <f t="shared" si="4"/>
        <v>150 150</v>
      </c>
      <c r="B173" s="9">
        <v>150</v>
      </c>
      <c r="C173" s="15">
        <v>150</v>
      </c>
      <c r="D173" s="16" t="s">
        <v>28</v>
      </c>
      <c r="E173" s="17">
        <v>2.36</v>
      </c>
      <c r="F173" s="10"/>
      <c r="G173" s="10" t="str">
        <f t="shared" si="5"/>
        <v>150 420</v>
      </c>
      <c r="H173" s="9">
        <v>150</v>
      </c>
      <c r="I173" s="21">
        <v>420</v>
      </c>
      <c r="J173" s="22" t="s">
        <v>29</v>
      </c>
      <c r="K173" s="23">
        <v>39.6</v>
      </c>
    </row>
    <row r="174" spans="1:11" ht="15.75" thickBot="1" x14ac:dyDescent="0.3">
      <c r="A174" s="10" t="str">
        <f t="shared" si="4"/>
        <v>150 180</v>
      </c>
      <c r="B174" s="9">
        <v>150</v>
      </c>
      <c r="C174" s="15">
        <v>180</v>
      </c>
      <c r="D174" s="16" t="s">
        <v>28</v>
      </c>
      <c r="E174" s="17">
        <v>2.83</v>
      </c>
      <c r="F174" s="10"/>
      <c r="G174" s="10" t="str">
        <f t="shared" si="5"/>
        <v>150 480</v>
      </c>
      <c r="H174" s="9">
        <v>150</v>
      </c>
      <c r="I174" s="21">
        <v>480</v>
      </c>
      <c r="J174" s="22" t="s">
        <v>29</v>
      </c>
      <c r="K174" s="23">
        <v>50.7</v>
      </c>
    </row>
    <row r="175" spans="1:11" ht="15.75" thickBot="1" x14ac:dyDescent="0.3">
      <c r="A175" s="10" t="str">
        <f t="shared" si="4"/>
        <v>150 210</v>
      </c>
      <c r="B175" s="9">
        <v>150</v>
      </c>
      <c r="C175" s="15">
        <v>210</v>
      </c>
      <c r="D175" s="16" t="s">
        <v>28</v>
      </c>
      <c r="E175" s="17">
        <v>3.3</v>
      </c>
      <c r="F175" s="10"/>
      <c r="G175" s="10" t="str">
        <f t="shared" si="5"/>
        <v>150 540</v>
      </c>
      <c r="H175" s="9">
        <v>150</v>
      </c>
      <c r="I175" s="21">
        <v>540</v>
      </c>
      <c r="J175" s="22" t="s">
        <v>29</v>
      </c>
      <c r="K175" s="23">
        <v>63</v>
      </c>
    </row>
    <row r="176" spans="1:11" ht="15.75" thickBot="1" x14ac:dyDescent="0.3">
      <c r="A176" s="10" t="str">
        <f t="shared" si="4"/>
        <v>150 240</v>
      </c>
      <c r="B176" s="9">
        <v>150</v>
      </c>
      <c r="C176" s="15">
        <v>240</v>
      </c>
      <c r="D176" s="16" t="s">
        <v>28</v>
      </c>
      <c r="E176" s="17">
        <v>3.77</v>
      </c>
      <c r="F176" s="10"/>
      <c r="G176" s="10" t="str">
        <f t="shared" si="5"/>
        <v>200 60</v>
      </c>
      <c r="H176" s="9">
        <v>200</v>
      </c>
      <c r="I176" s="21">
        <v>60</v>
      </c>
      <c r="J176" s="22" t="s">
        <v>29</v>
      </c>
      <c r="K176" s="23">
        <v>0.27</v>
      </c>
    </row>
    <row r="177" spans="1:11" ht="15.75" thickBot="1" x14ac:dyDescent="0.3">
      <c r="A177" s="10" t="str">
        <f t="shared" si="4"/>
        <v>150 300</v>
      </c>
      <c r="B177" s="9">
        <v>150</v>
      </c>
      <c r="C177" s="15">
        <v>300</v>
      </c>
      <c r="D177" s="16" t="s">
        <v>28</v>
      </c>
      <c r="E177" s="17">
        <v>4.72</v>
      </c>
      <c r="F177" s="10"/>
      <c r="G177" s="10" t="str">
        <f t="shared" si="5"/>
        <v>200 75</v>
      </c>
      <c r="H177" s="9">
        <v>200</v>
      </c>
      <c r="I177" s="21">
        <v>75</v>
      </c>
      <c r="J177" s="22" t="s">
        <v>29</v>
      </c>
      <c r="K177" s="23">
        <v>0.4</v>
      </c>
    </row>
    <row r="178" spans="1:11" ht="15.75" thickBot="1" x14ac:dyDescent="0.3">
      <c r="A178" s="10" t="str">
        <f t="shared" si="4"/>
        <v>150 360</v>
      </c>
      <c r="B178" s="9">
        <v>150</v>
      </c>
      <c r="C178" s="15">
        <v>360</v>
      </c>
      <c r="D178" s="16" t="s">
        <v>28</v>
      </c>
      <c r="E178" s="17">
        <v>5.66</v>
      </c>
      <c r="F178" s="10"/>
      <c r="G178" s="10" t="str">
        <f t="shared" si="5"/>
        <v>200 90</v>
      </c>
      <c r="H178" s="9">
        <v>200</v>
      </c>
      <c r="I178" s="21">
        <v>90</v>
      </c>
      <c r="J178" s="22" t="s">
        <v>29</v>
      </c>
      <c r="K178" s="23">
        <v>0.56000000000000005</v>
      </c>
    </row>
    <row r="179" spans="1:11" ht="15.75" thickBot="1" x14ac:dyDescent="0.3">
      <c r="A179" s="10" t="str">
        <f t="shared" si="4"/>
        <v>150 420</v>
      </c>
      <c r="B179" s="9">
        <v>150</v>
      </c>
      <c r="C179" s="15">
        <v>420</v>
      </c>
      <c r="D179" s="16" t="s">
        <v>28</v>
      </c>
      <c r="E179" s="17">
        <v>6.61</v>
      </c>
      <c r="F179" s="10"/>
      <c r="G179" s="10" t="str">
        <f t="shared" si="5"/>
        <v>200 105</v>
      </c>
      <c r="H179" s="9">
        <v>200</v>
      </c>
      <c r="I179" s="21">
        <v>105</v>
      </c>
      <c r="J179" s="22" t="s">
        <v>29</v>
      </c>
      <c r="K179" s="23">
        <v>0.75</v>
      </c>
    </row>
    <row r="180" spans="1:11" ht="15.75" thickBot="1" x14ac:dyDescent="0.3">
      <c r="A180" s="10" t="str">
        <f t="shared" si="4"/>
        <v>150 480</v>
      </c>
      <c r="B180" s="9">
        <v>150</v>
      </c>
      <c r="C180" s="15">
        <v>480</v>
      </c>
      <c r="D180" s="16" t="s">
        <v>28</v>
      </c>
      <c r="E180" s="17">
        <v>7.55</v>
      </c>
      <c r="F180" s="10"/>
      <c r="G180" s="10" t="str">
        <f t="shared" si="5"/>
        <v>200 120</v>
      </c>
      <c r="H180" s="9">
        <v>200</v>
      </c>
      <c r="I180" s="21">
        <v>120</v>
      </c>
      <c r="J180" s="22" t="s">
        <v>29</v>
      </c>
      <c r="K180" s="23">
        <v>0.96</v>
      </c>
    </row>
    <row r="181" spans="1:11" ht="15.75" thickBot="1" x14ac:dyDescent="0.3">
      <c r="A181" s="10" t="str">
        <f t="shared" si="4"/>
        <v>150 540</v>
      </c>
      <c r="B181" s="9">
        <v>150</v>
      </c>
      <c r="C181" s="15">
        <v>540</v>
      </c>
      <c r="D181" s="16" t="s">
        <v>28</v>
      </c>
      <c r="E181" s="17">
        <v>8.49</v>
      </c>
      <c r="F181" s="10"/>
      <c r="G181" s="10" t="str">
        <f t="shared" si="5"/>
        <v>200 150</v>
      </c>
      <c r="H181" s="9">
        <v>200</v>
      </c>
      <c r="I181" s="21">
        <v>150</v>
      </c>
      <c r="J181" s="22" t="s">
        <v>29</v>
      </c>
      <c r="K181" s="23">
        <v>1.45</v>
      </c>
    </row>
    <row r="182" spans="1:11" ht="15.75" thickBot="1" x14ac:dyDescent="0.3">
      <c r="A182" s="10" t="str">
        <f t="shared" si="4"/>
        <v>200 60</v>
      </c>
      <c r="B182" s="9">
        <v>200</v>
      </c>
      <c r="C182" s="15">
        <v>60</v>
      </c>
      <c r="D182" s="16" t="s">
        <v>28</v>
      </c>
      <c r="E182" s="17">
        <v>0.53</v>
      </c>
      <c r="F182" s="10"/>
      <c r="G182" s="10" t="str">
        <f t="shared" si="5"/>
        <v>200 180</v>
      </c>
      <c r="H182" s="9">
        <v>200</v>
      </c>
      <c r="I182" s="21">
        <v>180</v>
      </c>
      <c r="J182" s="22" t="s">
        <v>29</v>
      </c>
      <c r="K182" s="23">
        <v>2.0299999999999998</v>
      </c>
    </row>
    <row r="183" spans="1:11" ht="15.75" thickBot="1" x14ac:dyDescent="0.3">
      <c r="A183" s="10" t="str">
        <f t="shared" si="4"/>
        <v>200 75</v>
      </c>
      <c r="B183" s="9">
        <v>200</v>
      </c>
      <c r="C183" s="15">
        <v>75</v>
      </c>
      <c r="D183" s="16" t="s">
        <v>28</v>
      </c>
      <c r="E183" s="17">
        <v>0.66</v>
      </c>
      <c r="F183" s="10"/>
      <c r="G183" s="10" t="str">
        <f t="shared" si="5"/>
        <v>200 210</v>
      </c>
      <c r="H183" s="9">
        <v>200</v>
      </c>
      <c r="I183" s="21">
        <v>210</v>
      </c>
      <c r="J183" s="22" t="s">
        <v>29</v>
      </c>
      <c r="K183" s="23">
        <v>2.71</v>
      </c>
    </row>
    <row r="184" spans="1:11" ht="15.75" thickBot="1" x14ac:dyDescent="0.3">
      <c r="A184" s="10" t="str">
        <f t="shared" si="4"/>
        <v>200 90</v>
      </c>
      <c r="B184" s="9">
        <v>200</v>
      </c>
      <c r="C184" s="15">
        <v>90</v>
      </c>
      <c r="D184" s="16" t="s">
        <v>28</v>
      </c>
      <c r="E184" s="17">
        <v>0.8</v>
      </c>
      <c r="F184" s="10"/>
      <c r="G184" s="10" t="str">
        <f t="shared" si="5"/>
        <v>200 240</v>
      </c>
      <c r="H184" s="9">
        <v>200</v>
      </c>
      <c r="I184" s="21">
        <v>240</v>
      </c>
      <c r="J184" s="22" t="s">
        <v>29</v>
      </c>
      <c r="K184" s="23">
        <v>3.46</v>
      </c>
    </row>
    <row r="185" spans="1:11" ht="15.75" thickBot="1" x14ac:dyDescent="0.3">
      <c r="A185" s="10" t="str">
        <f t="shared" si="4"/>
        <v>200 105</v>
      </c>
      <c r="B185" s="9">
        <v>200</v>
      </c>
      <c r="C185" s="15">
        <v>105</v>
      </c>
      <c r="D185" s="16" t="s">
        <v>28</v>
      </c>
      <c r="E185" s="17">
        <v>0.93</v>
      </c>
      <c r="F185" s="10"/>
      <c r="G185" s="10" t="str">
        <f t="shared" si="5"/>
        <v>200 300</v>
      </c>
      <c r="H185" s="9">
        <v>200</v>
      </c>
      <c r="I185" s="21">
        <v>300</v>
      </c>
      <c r="J185" s="22" t="s">
        <v>29</v>
      </c>
      <c r="K185" s="23">
        <v>5.23</v>
      </c>
    </row>
    <row r="186" spans="1:11" ht="15.75" thickBot="1" x14ac:dyDescent="0.3">
      <c r="A186" s="10" t="str">
        <f t="shared" si="4"/>
        <v>200 120</v>
      </c>
      <c r="B186" s="9">
        <v>200</v>
      </c>
      <c r="C186" s="15">
        <v>120</v>
      </c>
      <c r="D186" s="16" t="s">
        <v>28</v>
      </c>
      <c r="E186" s="17">
        <v>1.06</v>
      </c>
      <c r="F186" s="10"/>
      <c r="G186" s="10" t="str">
        <f t="shared" si="5"/>
        <v>200 360</v>
      </c>
      <c r="H186" s="9">
        <v>200</v>
      </c>
      <c r="I186" s="21">
        <v>360</v>
      </c>
      <c r="J186" s="22" t="s">
        <v>29</v>
      </c>
      <c r="K186" s="23">
        <v>7.33</v>
      </c>
    </row>
    <row r="187" spans="1:11" ht="15.75" thickBot="1" x14ac:dyDescent="0.3">
      <c r="A187" s="10" t="str">
        <f t="shared" si="4"/>
        <v>200 150</v>
      </c>
      <c r="B187" s="9">
        <v>200</v>
      </c>
      <c r="C187" s="15">
        <v>150</v>
      </c>
      <c r="D187" s="16" t="s">
        <v>28</v>
      </c>
      <c r="E187" s="17">
        <v>1.33</v>
      </c>
      <c r="F187" s="10"/>
      <c r="G187" s="10" t="str">
        <f t="shared" si="5"/>
        <v>200 420</v>
      </c>
      <c r="H187" s="9">
        <v>200</v>
      </c>
      <c r="I187" s="21">
        <v>420</v>
      </c>
      <c r="J187" s="22" t="s">
        <v>29</v>
      </c>
      <c r="K187" s="23">
        <v>9.75</v>
      </c>
    </row>
    <row r="188" spans="1:11" ht="15.75" thickBot="1" x14ac:dyDescent="0.3">
      <c r="A188" s="10" t="str">
        <f t="shared" si="4"/>
        <v>200 180</v>
      </c>
      <c r="B188" s="9">
        <v>200</v>
      </c>
      <c r="C188" s="15">
        <v>180</v>
      </c>
      <c r="D188" s="16" t="s">
        <v>28</v>
      </c>
      <c r="E188" s="17">
        <v>1.59</v>
      </c>
      <c r="F188" s="10"/>
      <c r="G188" s="10" t="str">
        <f t="shared" si="5"/>
        <v>200 480</v>
      </c>
      <c r="H188" s="9">
        <v>200</v>
      </c>
      <c r="I188" s="21">
        <v>480</v>
      </c>
      <c r="J188" s="22" t="s">
        <v>29</v>
      </c>
      <c r="K188" s="23">
        <v>12.49</v>
      </c>
    </row>
    <row r="189" spans="1:11" ht="15.75" thickBot="1" x14ac:dyDescent="0.3">
      <c r="A189" s="10" t="str">
        <f t="shared" si="4"/>
        <v>200 210</v>
      </c>
      <c r="B189" s="9">
        <v>200</v>
      </c>
      <c r="C189" s="15">
        <v>210</v>
      </c>
      <c r="D189" s="16" t="s">
        <v>28</v>
      </c>
      <c r="E189" s="17">
        <v>1.86</v>
      </c>
      <c r="F189" s="10"/>
      <c r="G189" s="10" t="str">
        <f t="shared" si="5"/>
        <v>200 540</v>
      </c>
      <c r="H189" s="9">
        <v>200</v>
      </c>
      <c r="I189" s="21">
        <v>540</v>
      </c>
      <c r="J189" s="22" t="s">
        <v>29</v>
      </c>
      <c r="K189" s="23">
        <v>15.5</v>
      </c>
    </row>
    <row r="190" spans="1:11" ht="15.75" thickBot="1" x14ac:dyDescent="0.3">
      <c r="A190" s="10" t="str">
        <f t="shared" si="4"/>
        <v>200 240</v>
      </c>
      <c r="B190" s="9">
        <v>200</v>
      </c>
      <c r="C190" s="15">
        <v>240</v>
      </c>
      <c r="D190" s="16" t="s">
        <v>28</v>
      </c>
      <c r="E190" s="17">
        <v>2.12</v>
      </c>
      <c r="F190" s="10"/>
      <c r="G190" s="10" t="str">
        <f t="shared" si="5"/>
        <v>200 600</v>
      </c>
      <c r="H190" s="9">
        <v>200</v>
      </c>
      <c r="I190" s="21">
        <v>600</v>
      </c>
      <c r="J190" s="22" t="s">
        <v>29</v>
      </c>
      <c r="K190" s="23">
        <v>18.899999999999999</v>
      </c>
    </row>
    <row r="191" spans="1:11" ht="15.75" thickBot="1" x14ac:dyDescent="0.3">
      <c r="A191" s="10" t="str">
        <f t="shared" si="4"/>
        <v>200 300</v>
      </c>
      <c r="B191" s="9">
        <v>200</v>
      </c>
      <c r="C191" s="15">
        <v>300</v>
      </c>
      <c r="D191" s="16" t="s">
        <v>28</v>
      </c>
      <c r="E191" s="17">
        <v>2.65</v>
      </c>
      <c r="F191" s="10"/>
      <c r="G191" s="10" t="str">
        <f t="shared" si="5"/>
        <v>250 120</v>
      </c>
      <c r="H191" s="9">
        <v>250</v>
      </c>
      <c r="I191" s="21">
        <v>120</v>
      </c>
      <c r="J191" s="22" t="s">
        <v>29</v>
      </c>
      <c r="K191" s="23">
        <v>0.32</v>
      </c>
    </row>
    <row r="192" spans="1:11" ht="15.75" thickBot="1" x14ac:dyDescent="0.3">
      <c r="A192" s="10" t="str">
        <f t="shared" si="4"/>
        <v>200 360</v>
      </c>
      <c r="B192" s="9">
        <v>200</v>
      </c>
      <c r="C192" s="15">
        <v>360</v>
      </c>
      <c r="D192" s="16" t="s">
        <v>28</v>
      </c>
      <c r="E192" s="17">
        <v>3.18</v>
      </c>
      <c r="F192" s="10"/>
      <c r="G192" s="10" t="str">
        <f t="shared" si="5"/>
        <v>250 150</v>
      </c>
      <c r="H192" s="9">
        <v>250</v>
      </c>
      <c r="I192" s="21">
        <v>150</v>
      </c>
      <c r="J192" s="22" t="s">
        <v>29</v>
      </c>
      <c r="K192" s="23">
        <v>0.49</v>
      </c>
    </row>
    <row r="193" spans="1:11" ht="15.75" thickBot="1" x14ac:dyDescent="0.3">
      <c r="A193" s="10" t="str">
        <f t="shared" si="4"/>
        <v>200 420</v>
      </c>
      <c r="B193" s="9">
        <v>200</v>
      </c>
      <c r="C193" s="15">
        <v>420</v>
      </c>
      <c r="D193" s="16" t="s">
        <v>28</v>
      </c>
      <c r="E193" s="17">
        <v>3.72</v>
      </c>
      <c r="F193" s="10"/>
      <c r="G193" s="10" t="str">
        <f t="shared" si="5"/>
        <v>250 180</v>
      </c>
      <c r="H193" s="9">
        <v>250</v>
      </c>
      <c r="I193" s="21">
        <v>180</v>
      </c>
      <c r="J193" s="22" t="s">
        <v>29</v>
      </c>
      <c r="K193" s="23">
        <v>0.69</v>
      </c>
    </row>
    <row r="194" spans="1:11" ht="15.75" thickBot="1" x14ac:dyDescent="0.3">
      <c r="A194" s="10" t="str">
        <f t="shared" si="4"/>
        <v>200 480</v>
      </c>
      <c r="B194" s="9">
        <v>200</v>
      </c>
      <c r="C194" s="15">
        <v>480</v>
      </c>
      <c r="D194" s="16" t="s">
        <v>28</v>
      </c>
      <c r="E194" s="17">
        <v>4.25</v>
      </c>
      <c r="F194" s="10"/>
      <c r="G194" s="10" t="str">
        <f t="shared" si="5"/>
        <v>250 210</v>
      </c>
      <c r="H194" s="9">
        <v>250</v>
      </c>
      <c r="I194" s="21">
        <v>210</v>
      </c>
      <c r="J194" s="22" t="s">
        <v>29</v>
      </c>
      <c r="K194" s="23">
        <v>0.91</v>
      </c>
    </row>
    <row r="195" spans="1:11" ht="15.75" thickBot="1" x14ac:dyDescent="0.3">
      <c r="A195" s="10" t="str">
        <f t="shared" si="4"/>
        <v>200 540</v>
      </c>
      <c r="B195" s="9">
        <v>200</v>
      </c>
      <c r="C195" s="15">
        <v>540</v>
      </c>
      <c r="D195" s="16" t="s">
        <v>28</v>
      </c>
      <c r="E195" s="17">
        <v>4.78</v>
      </c>
      <c r="F195" s="10"/>
      <c r="G195" s="10" t="str">
        <f t="shared" si="5"/>
        <v>250 240</v>
      </c>
      <c r="H195" s="9">
        <v>250</v>
      </c>
      <c r="I195" s="21">
        <v>240</v>
      </c>
      <c r="J195" s="22" t="s">
        <v>29</v>
      </c>
      <c r="K195" s="23">
        <v>1.17</v>
      </c>
    </row>
    <row r="196" spans="1:11" ht="15.75" thickBot="1" x14ac:dyDescent="0.3">
      <c r="A196" s="10" t="str">
        <f t="shared" si="4"/>
        <v>200 600</v>
      </c>
      <c r="B196" s="9">
        <v>200</v>
      </c>
      <c r="C196" s="15">
        <v>600</v>
      </c>
      <c r="D196" s="16" t="s">
        <v>28</v>
      </c>
      <c r="E196" s="17">
        <v>5.31</v>
      </c>
      <c r="F196" s="10"/>
      <c r="G196" s="10" t="str">
        <f t="shared" si="5"/>
        <v>250 300</v>
      </c>
      <c r="H196" s="9">
        <v>250</v>
      </c>
      <c r="I196" s="21">
        <v>300</v>
      </c>
      <c r="J196" s="22" t="s">
        <v>29</v>
      </c>
      <c r="K196" s="23">
        <v>1.77</v>
      </c>
    </row>
    <row r="197" spans="1:11" ht="15.75" thickBot="1" x14ac:dyDescent="0.3">
      <c r="A197" s="10" t="str">
        <f t="shared" ref="A197:A222" si="6">CONCATENATE(B197," ",C197)</f>
        <v>250 120</v>
      </c>
      <c r="B197" s="9">
        <v>250</v>
      </c>
      <c r="C197" s="15">
        <v>120</v>
      </c>
      <c r="D197" s="16" t="s">
        <v>28</v>
      </c>
      <c r="E197" s="17">
        <v>0.68</v>
      </c>
      <c r="F197" s="10"/>
      <c r="G197" s="10" t="str">
        <f t="shared" ref="G197:G216" si="7">CONCATENATE(H197," ",I197)</f>
        <v>250 360</v>
      </c>
      <c r="H197" s="9">
        <v>250</v>
      </c>
      <c r="I197" s="21">
        <v>360</v>
      </c>
      <c r="J197" s="22" t="s">
        <v>29</v>
      </c>
      <c r="K197" s="23">
        <v>2.4700000000000002</v>
      </c>
    </row>
    <row r="198" spans="1:11" ht="15.75" thickBot="1" x14ac:dyDescent="0.3">
      <c r="A198" s="10" t="str">
        <f t="shared" si="6"/>
        <v>250 150</v>
      </c>
      <c r="B198" s="9">
        <v>250</v>
      </c>
      <c r="C198" s="15">
        <v>150</v>
      </c>
      <c r="D198" s="16" t="s">
        <v>28</v>
      </c>
      <c r="E198" s="17">
        <v>0.85</v>
      </c>
      <c r="F198" s="10"/>
      <c r="G198" s="10" t="str">
        <f t="shared" si="7"/>
        <v>250 420</v>
      </c>
      <c r="H198" s="9">
        <v>250</v>
      </c>
      <c r="I198" s="21">
        <v>420</v>
      </c>
      <c r="J198" s="22" t="s">
        <v>29</v>
      </c>
      <c r="K198" s="23">
        <v>3.29</v>
      </c>
    </row>
    <row r="199" spans="1:11" ht="15.75" thickBot="1" x14ac:dyDescent="0.3">
      <c r="A199" s="10" t="str">
        <f t="shared" si="6"/>
        <v>250 180</v>
      </c>
      <c r="B199" s="9">
        <v>250</v>
      </c>
      <c r="C199" s="15">
        <v>180</v>
      </c>
      <c r="D199" s="16" t="s">
        <v>28</v>
      </c>
      <c r="E199" s="17">
        <v>1.02</v>
      </c>
      <c r="F199" s="10"/>
      <c r="G199" s="10" t="str">
        <f t="shared" si="7"/>
        <v>250 480</v>
      </c>
      <c r="H199" s="9">
        <v>250</v>
      </c>
      <c r="I199" s="21">
        <v>480</v>
      </c>
      <c r="J199" s="22" t="s">
        <v>29</v>
      </c>
      <c r="K199" s="23">
        <v>4.21</v>
      </c>
    </row>
    <row r="200" spans="1:11" ht="15.75" thickBot="1" x14ac:dyDescent="0.3">
      <c r="A200" s="10" t="str">
        <f t="shared" si="6"/>
        <v>250 210</v>
      </c>
      <c r="B200" s="9">
        <v>250</v>
      </c>
      <c r="C200" s="15">
        <v>210</v>
      </c>
      <c r="D200" s="16" t="s">
        <v>28</v>
      </c>
      <c r="E200" s="17">
        <v>1.19</v>
      </c>
      <c r="F200" s="10"/>
      <c r="G200" s="10" t="str">
        <f t="shared" si="7"/>
        <v>250 540</v>
      </c>
      <c r="H200" s="9">
        <v>250</v>
      </c>
      <c r="I200" s="21">
        <v>540</v>
      </c>
      <c r="J200" s="22" t="s">
        <v>29</v>
      </c>
      <c r="K200" s="23">
        <v>5.24</v>
      </c>
    </row>
    <row r="201" spans="1:11" ht="15.75" thickBot="1" x14ac:dyDescent="0.3">
      <c r="A201" s="10" t="str">
        <f t="shared" si="6"/>
        <v>250 240</v>
      </c>
      <c r="B201" s="9">
        <v>250</v>
      </c>
      <c r="C201" s="15">
        <v>240</v>
      </c>
      <c r="D201" s="16" t="s">
        <v>28</v>
      </c>
      <c r="E201" s="17">
        <v>1.36</v>
      </c>
      <c r="F201" s="10"/>
      <c r="G201" s="10" t="str">
        <f t="shared" si="7"/>
        <v>250 600</v>
      </c>
      <c r="H201" s="9">
        <v>250</v>
      </c>
      <c r="I201" s="21">
        <v>600</v>
      </c>
      <c r="J201" s="22" t="s">
        <v>29</v>
      </c>
      <c r="K201" s="23">
        <v>6.36</v>
      </c>
    </row>
    <row r="202" spans="1:11" ht="15.75" thickBot="1" x14ac:dyDescent="0.3">
      <c r="A202" s="10" t="str">
        <f t="shared" si="6"/>
        <v>250 300</v>
      </c>
      <c r="B202" s="9">
        <v>250</v>
      </c>
      <c r="C202" s="15">
        <v>300</v>
      </c>
      <c r="D202" s="16" t="s">
        <v>28</v>
      </c>
      <c r="E202" s="17">
        <v>1.7</v>
      </c>
      <c r="F202" s="10"/>
      <c r="G202" s="10" t="str">
        <f t="shared" si="7"/>
        <v>300 180</v>
      </c>
      <c r="H202" s="9">
        <v>300</v>
      </c>
      <c r="I202" s="21">
        <v>180</v>
      </c>
      <c r="J202" s="22" t="s">
        <v>29</v>
      </c>
      <c r="K202" s="23">
        <v>0.28000000000000003</v>
      </c>
    </row>
    <row r="203" spans="1:11" ht="15.75" thickBot="1" x14ac:dyDescent="0.3">
      <c r="A203" s="10" t="str">
        <f t="shared" si="6"/>
        <v>250 360</v>
      </c>
      <c r="B203" s="9">
        <v>250</v>
      </c>
      <c r="C203" s="15">
        <v>360</v>
      </c>
      <c r="D203" s="16" t="s">
        <v>28</v>
      </c>
      <c r="E203" s="17">
        <v>2.04</v>
      </c>
      <c r="F203" s="10"/>
      <c r="G203" s="10" t="str">
        <f t="shared" si="7"/>
        <v>300 210</v>
      </c>
      <c r="H203" s="9">
        <v>300</v>
      </c>
      <c r="I203" s="21">
        <v>210</v>
      </c>
      <c r="J203" s="22" t="s">
        <v>29</v>
      </c>
      <c r="K203" s="23">
        <v>0.38</v>
      </c>
    </row>
    <row r="204" spans="1:11" ht="15.75" thickBot="1" x14ac:dyDescent="0.3">
      <c r="A204" s="10" t="str">
        <f t="shared" si="6"/>
        <v>250 420</v>
      </c>
      <c r="B204" s="9">
        <v>250</v>
      </c>
      <c r="C204" s="15">
        <v>420</v>
      </c>
      <c r="D204" s="16" t="s">
        <v>28</v>
      </c>
      <c r="E204" s="17">
        <v>2.38</v>
      </c>
      <c r="F204" s="10"/>
      <c r="G204" s="10" t="str">
        <f t="shared" si="7"/>
        <v>300 240</v>
      </c>
      <c r="H204" s="9">
        <v>300</v>
      </c>
      <c r="I204" s="21">
        <v>240</v>
      </c>
      <c r="J204" s="22" t="s">
        <v>29</v>
      </c>
      <c r="K204" s="23">
        <v>0.48</v>
      </c>
    </row>
    <row r="205" spans="1:11" ht="15.75" thickBot="1" x14ac:dyDescent="0.3">
      <c r="A205" s="10" t="str">
        <f t="shared" si="6"/>
        <v>250 480</v>
      </c>
      <c r="B205" s="9">
        <v>250</v>
      </c>
      <c r="C205" s="15">
        <v>480</v>
      </c>
      <c r="D205" s="16" t="s">
        <v>28</v>
      </c>
      <c r="E205" s="17">
        <v>2.72</v>
      </c>
      <c r="F205" s="10"/>
      <c r="G205" s="10" t="str">
        <f t="shared" si="7"/>
        <v>300 300</v>
      </c>
      <c r="H205" s="9">
        <v>300</v>
      </c>
      <c r="I205" s="21">
        <v>300</v>
      </c>
      <c r="J205" s="22" t="s">
        <v>29</v>
      </c>
      <c r="K205" s="23">
        <v>0.73</v>
      </c>
    </row>
    <row r="206" spans="1:11" ht="15.75" thickBot="1" x14ac:dyDescent="0.3">
      <c r="A206" s="10" t="str">
        <f t="shared" si="6"/>
        <v>250 540</v>
      </c>
      <c r="B206" s="9">
        <v>250</v>
      </c>
      <c r="C206" s="15">
        <v>540</v>
      </c>
      <c r="D206" s="16" t="s">
        <v>28</v>
      </c>
      <c r="E206" s="17">
        <v>3.06</v>
      </c>
      <c r="F206" s="10"/>
      <c r="G206" s="10" t="str">
        <f t="shared" si="7"/>
        <v>300 360</v>
      </c>
      <c r="H206" s="9">
        <v>300</v>
      </c>
      <c r="I206" s="21">
        <v>360</v>
      </c>
      <c r="J206" s="22" t="s">
        <v>29</v>
      </c>
      <c r="K206" s="23">
        <v>1.02</v>
      </c>
    </row>
    <row r="207" spans="1:11" ht="15.75" thickBot="1" x14ac:dyDescent="0.3">
      <c r="A207" s="10" t="str">
        <f t="shared" si="6"/>
        <v>250 600</v>
      </c>
      <c r="B207" s="9">
        <v>250</v>
      </c>
      <c r="C207" s="15">
        <v>600</v>
      </c>
      <c r="D207" s="16" t="s">
        <v>28</v>
      </c>
      <c r="E207" s="17">
        <v>3.4</v>
      </c>
      <c r="F207" s="10"/>
      <c r="G207" s="10" t="str">
        <f t="shared" si="7"/>
        <v>300 420</v>
      </c>
      <c r="H207" s="9">
        <v>300</v>
      </c>
      <c r="I207" s="21">
        <v>420</v>
      </c>
      <c r="J207" s="22" t="s">
        <v>29</v>
      </c>
      <c r="K207" s="23">
        <v>1.35</v>
      </c>
    </row>
    <row r="208" spans="1:11" ht="15.75" thickBot="1" x14ac:dyDescent="0.3">
      <c r="A208" s="10" t="str">
        <f t="shared" si="6"/>
        <v>300 180</v>
      </c>
      <c r="B208" s="9">
        <v>300</v>
      </c>
      <c r="C208" s="15">
        <v>180</v>
      </c>
      <c r="D208" s="16" t="s">
        <v>28</v>
      </c>
      <c r="E208" s="17">
        <v>0.71</v>
      </c>
      <c r="F208" s="10"/>
      <c r="G208" s="10" t="str">
        <f t="shared" si="7"/>
        <v>300 480</v>
      </c>
      <c r="H208" s="9">
        <v>300</v>
      </c>
      <c r="I208" s="21">
        <v>480</v>
      </c>
      <c r="J208" s="22" t="s">
        <v>29</v>
      </c>
      <c r="K208" s="23">
        <v>1.73</v>
      </c>
    </row>
    <row r="209" spans="1:11" ht="15.75" thickBot="1" x14ac:dyDescent="0.3">
      <c r="A209" s="10" t="str">
        <f t="shared" si="6"/>
        <v>300 210</v>
      </c>
      <c r="B209" s="9">
        <v>300</v>
      </c>
      <c r="C209" s="15">
        <v>210</v>
      </c>
      <c r="D209" s="16" t="s">
        <v>28</v>
      </c>
      <c r="E209" s="17">
        <v>0.83</v>
      </c>
      <c r="F209" s="10"/>
      <c r="G209" s="10" t="str">
        <f t="shared" si="7"/>
        <v>300 540</v>
      </c>
      <c r="H209" s="9">
        <v>300</v>
      </c>
      <c r="I209" s="21">
        <v>540</v>
      </c>
      <c r="J209" s="22" t="s">
        <v>29</v>
      </c>
      <c r="K209" s="23">
        <v>2.16</v>
      </c>
    </row>
    <row r="210" spans="1:11" ht="15.75" thickBot="1" x14ac:dyDescent="0.3">
      <c r="A210" s="10" t="str">
        <f t="shared" si="6"/>
        <v>300 240</v>
      </c>
      <c r="B210" s="9">
        <v>300</v>
      </c>
      <c r="C210" s="15">
        <v>240</v>
      </c>
      <c r="D210" s="16" t="s">
        <v>28</v>
      </c>
      <c r="E210" s="17">
        <v>0.94</v>
      </c>
      <c r="F210" s="10"/>
      <c r="G210" s="10" t="str">
        <f t="shared" si="7"/>
        <v>300 600</v>
      </c>
      <c r="H210" s="9">
        <v>300</v>
      </c>
      <c r="I210" s="21">
        <v>600</v>
      </c>
      <c r="J210" s="22" t="s">
        <v>29</v>
      </c>
      <c r="K210" s="23">
        <v>2.62</v>
      </c>
    </row>
    <row r="211" spans="1:11" ht="15.75" thickBot="1" x14ac:dyDescent="0.3">
      <c r="A211" s="10" t="str">
        <f t="shared" si="6"/>
        <v>300 300</v>
      </c>
      <c r="B211" s="9">
        <v>300</v>
      </c>
      <c r="C211" s="15">
        <v>300</v>
      </c>
      <c r="D211" s="16" t="s">
        <v>28</v>
      </c>
      <c r="E211" s="17">
        <v>1.18</v>
      </c>
      <c r="F211" s="10"/>
      <c r="G211" s="10" t="str">
        <f t="shared" si="7"/>
        <v>350 420</v>
      </c>
      <c r="H211" s="9">
        <v>350</v>
      </c>
      <c r="I211" s="21">
        <v>420</v>
      </c>
      <c r="J211" s="22" t="s">
        <v>29</v>
      </c>
      <c r="K211" s="23">
        <v>0.64</v>
      </c>
    </row>
    <row r="212" spans="1:11" ht="15.75" thickBot="1" x14ac:dyDescent="0.3">
      <c r="A212" s="10" t="str">
        <f t="shared" si="6"/>
        <v>300 360</v>
      </c>
      <c r="B212" s="9">
        <v>300</v>
      </c>
      <c r="C212" s="15">
        <v>360</v>
      </c>
      <c r="D212" s="16" t="s">
        <v>28</v>
      </c>
      <c r="E212" s="17">
        <v>1.42</v>
      </c>
      <c r="F212" s="10"/>
      <c r="G212" s="10" t="str">
        <f t="shared" si="7"/>
        <v>350 480</v>
      </c>
      <c r="H212" s="9">
        <v>350</v>
      </c>
      <c r="I212" s="21">
        <v>480</v>
      </c>
      <c r="J212" s="22" t="s">
        <v>29</v>
      </c>
      <c r="K212" s="23">
        <v>0.82</v>
      </c>
    </row>
    <row r="213" spans="1:11" ht="15.75" thickBot="1" x14ac:dyDescent="0.3">
      <c r="A213" s="10" t="str">
        <f t="shared" si="6"/>
        <v>300 420</v>
      </c>
      <c r="B213" s="9">
        <v>300</v>
      </c>
      <c r="C213" s="15">
        <v>420</v>
      </c>
      <c r="D213" s="16" t="s">
        <v>28</v>
      </c>
      <c r="E213" s="17">
        <v>1.65</v>
      </c>
      <c r="F213" s="10"/>
      <c r="G213" s="10" t="str">
        <f t="shared" si="7"/>
        <v>350 540</v>
      </c>
      <c r="H213" s="9">
        <v>350</v>
      </c>
      <c r="I213" s="21">
        <v>540</v>
      </c>
      <c r="J213" s="22" t="s">
        <v>29</v>
      </c>
      <c r="K213" s="23">
        <v>1.02</v>
      </c>
    </row>
    <row r="214" spans="1:11" ht="15.75" thickBot="1" x14ac:dyDescent="0.3">
      <c r="A214" s="10" t="str">
        <f t="shared" si="6"/>
        <v>300 480</v>
      </c>
      <c r="B214" s="9">
        <v>300</v>
      </c>
      <c r="C214" s="15">
        <v>480</v>
      </c>
      <c r="D214" s="16" t="s">
        <v>28</v>
      </c>
      <c r="E214" s="17">
        <v>1.89</v>
      </c>
      <c r="F214" s="10"/>
      <c r="G214" s="10" t="str">
        <f t="shared" si="7"/>
        <v>350 600</v>
      </c>
      <c r="H214" s="9">
        <v>350</v>
      </c>
      <c r="I214" s="21">
        <v>600</v>
      </c>
      <c r="J214" s="22" t="s">
        <v>29</v>
      </c>
      <c r="K214" s="23">
        <v>1.24</v>
      </c>
    </row>
    <row r="215" spans="1:11" ht="15.75" thickBot="1" x14ac:dyDescent="0.3">
      <c r="A215" s="10" t="str">
        <f t="shared" si="6"/>
        <v>300 540</v>
      </c>
      <c r="B215" s="9">
        <v>300</v>
      </c>
      <c r="C215" s="15">
        <v>540</v>
      </c>
      <c r="D215" s="16" t="s">
        <v>28</v>
      </c>
      <c r="E215" s="17">
        <v>2.12</v>
      </c>
      <c r="F215" s="10"/>
      <c r="G215" s="10" t="str">
        <f t="shared" si="7"/>
        <v>400 540</v>
      </c>
      <c r="H215" s="9">
        <v>400</v>
      </c>
      <c r="I215" s="21">
        <v>540</v>
      </c>
      <c r="J215" s="22" t="s">
        <v>29</v>
      </c>
      <c r="K215" s="23">
        <v>0.53</v>
      </c>
    </row>
    <row r="216" spans="1:11" ht="15.75" thickBot="1" x14ac:dyDescent="0.3">
      <c r="A216" s="10" t="str">
        <f t="shared" si="6"/>
        <v>300 600</v>
      </c>
      <c r="B216" s="9">
        <v>300</v>
      </c>
      <c r="C216" s="15">
        <v>600</v>
      </c>
      <c r="D216" s="16" t="s">
        <v>28</v>
      </c>
      <c r="E216" s="17">
        <v>2.36</v>
      </c>
      <c r="F216" s="10"/>
      <c r="G216" s="10" t="str">
        <f t="shared" si="7"/>
        <v>400 600</v>
      </c>
      <c r="H216" s="9">
        <v>400</v>
      </c>
      <c r="I216" s="21">
        <v>600</v>
      </c>
      <c r="J216" s="22" t="s">
        <v>29</v>
      </c>
      <c r="K216" s="23">
        <v>0.65</v>
      </c>
    </row>
    <row r="217" spans="1:11" ht="15.75" thickBot="1" x14ac:dyDescent="0.3">
      <c r="A217" s="10" t="str">
        <f t="shared" si="6"/>
        <v>350 420</v>
      </c>
      <c r="B217" s="9">
        <v>350</v>
      </c>
      <c r="C217" s="15">
        <v>420</v>
      </c>
      <c r="D217" s="16" t="s">
        <v>28</v>
      </c>
      <c r="E217" s="17">
        <v>1.21</v>
      </c>
    </row>
    <row r="218" spans="1:11" ht="15.75" thickBot="1" x14ac:dyDescent="0.3">
      <c r="A218" s="10" t="str">
        <f t="shared" si="6"/>
        <v>350 480</v>
      </c>
      <c r="B218" s="9">
        <v>350</v>
      </c>
      <c r="C218" s="15">
        <v>480</v>
      </c>
      <c r="D218" s="16" t="s">
        <v>28</v>
      </c>
      <c r="E218" s="17">
        <v>1.39</v>
      </c>
    </row>
    <row r="219" spans="1:11" ht="15.75" thickBot="1" x14ac:dyDescent="0.3">
      <c r="A219" s="10" t="str">
        <f t="shared" si="6"/>
        <v>350 540</v>
      </c>
      <c r="B219" s="9">
        <v>350</v>
      </c>
      <c r="C219" s="15">
        <v>540</v>
      </c>
      <c r="D219" s="16" t="s">
        <v>28</v>
      </c>
      <c r="E219" s="17">
        <v>1.56</v>
      </c>
    </row>
    <row r="220" spans="1:11" ht="15.75" thickBot="1" x14ac:dyDescent="0.3">
      <c r="A220" s="10" t="str">
        <f t="shared" si="6"/>
        <v>350 600</v>
      </c>
      <c r="B220" s="9">
        <v>350</v>
      </c>
      <c r="C220" s="15">
        <v>600</v>
      </c>
      <c r="D220" s="16" t="s">
        <v>28</v>
      </c>
      <c r="E220" s="17">
        <v>1.73</v>
      </c>
    </row>
    <row r="221" spans="1:11" ht="15.75" thickBot="1" x14ac:dyDescent="0.3">
      <c r="A221" s="10" t="str">
        <f t="shared" si="6"/>
        <v>400 540</v>
      </c>
      <c r="B221" s="9">
        <v>400</v>
      </c>
      <c r="C221" s="15">
        <v>540</v>
      </c>
      <c r="D221" s="16" t="s">
        <v>28</v>
      </c>
      <c r="E221" s="17">
        <v>1.19</v>
      </c>
    </row>
    <row r="222" spans="1:11" ht="15.75" thickBot="1" x14ac:dyDescent="0.3">
      <c r="A222" s="10" t="str">
        <f t="shared" si="6"/>
        <v>400 600</v>
      </c>
      <c r="B222" s="9">
        <v>400</v>
      </c>
      <c r="C222" s="15">
        <v>600</v>
      </c>
      <c r="D222" s="16" t="s">
        <v>28</v>
      </c>
      <c r="E222" s="17">
        <v>1.33</v>
      </c>
    </row>
  </sheetData>
  <sheetProtection algorithmName="SHA-512" hashValue="YhxAm1l5OdmIl9ibpO7WE/UkYpU6nriZ6H8a+8kYL9l9461Lu9u0gsmy88e3ZuKcVArR4fShCN2DLIOHxDCV2Q==" saltValue="NBtR2BKJmLifKVwqHP3k2g==" spinCount="100000" sheet="1" objects="1" scenarios="1"/>
  <mergeCells count="2">
    <mergeCell ref="B2:E3"/>
    <mergeCell ref="H2:K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7"/>
  <sheetViews>
    <sheetView topLeftCell="A16" zoomScale="85" zoomScaleNormal="85" workbookViewId="0">
      <selection activeCell="P20" sqref="P20"/>
    </sheetView>
  </sheetViews>
  <sheetFormatPr defaultRowHeight="15" x14ac:dyDescent="0.25"/>
  <sheetData>
    <row r="1" spans="2:5" x14ac:dyDescent="0.25">
      <c r="B1" s="115" t="s">
        <v>38</v>
      </c>
      <c r="C1" s="115"/>
      <c r="D1" s="115"/>
      <c r="E1" s="115"/>
    </row>
    <row r="2" spans="2:5" x14ac:dyDescent="0.25">
      <c r="B2" s="115"/>
      <c r="C2" s="115"/>
      <c r="D2" s="115"/>
      <c r="E2" s="115"/>
    </row>
    <row r="3" spans="2:5" x14ac:dyDescent="0.25">
      <c r="B3" s="114" t="s">
        <v>34</v>
      </c>
      <c r="C3" s="114" t="s">
        <v>35</v>
      </c>
      <c r="D3" s="114" t="s">
        <v>36</v>
      </c>
      <c r="E3" s="114" t="s">
        <v>37</v>
      </c>
    </row>
    <row r="4" spans="2:5" x14ac:dyDescent="0.25">
      <c r="B4" s="114"/>
      <c r="C4" s="114"/>
      <c r="D4" s="114"/>
      <c r="E4" s="114"/>
    </row>
    <row r="5" spans="2:5" ht="15.75" thickBot="1" x14ac:dyDescent="0.3">
      <c r="B5" s="1">
        <v>0</v>
      </c>
      <c r="C5" s="2">
        <v>273.14999999999998</v>
      </c>
      <c r="D5" s="3">
        <v>6.11E-3</v>
      </c>
      <c r="E5" s="4">
        <v>0.99980000000000002</v>
      </c>
    </row>
    <row r="6" spans="2:5" ht="15.75" thickBot="1" x14ac:dyDescent="0.3">
      <c r="B6" s="5">
        <v>1</v>
      </c>
      <c r="C6" s="6">
        <v>274.14999999999998</v>
      </c>
      <c r="D6" s="7">
        <v>6.5700000000000003E-3</v>
      </c>
      <c r="E6" s="8">
        <v>0.99990000000000001</v>
      </c>
    </row>
    <row r="7" spans="2:5" ht="15.75" thickBot="1" x14ac:dyDescent="0.3">
      <c r="B7" s="1">
        <v>2</v>
      </c>
      <c r="C7" s="2">
        <v>275.14999999999998</v>
      </c>
      <c r="D7" s="3">
        <v>7.0600000000000003E-3</v>
      </c>
      <c r="E7" s="4">
        <v>0.99990000000000001</v>
      </c>
    </row>
    <row r="8" spans="2:5" ht="15.75" thickBot="1" x14ac:dyDescent="0.3">
      <c r="B8" s="5">
        <v>3</v>
      </c>
      <c r="C8" s="6">
        <v>276.14999999999998</v>
      </c>
      <c r="D8" s="7">
        <v>7.5799999999999999E-3</v>
      </c>
      <c r="E8" s="8">
        <v>0.99990000000000001</v>
      </c>
    </row>
    <row r="9" spans="2:5" ht="15.75" thickBot="1" x14ac:dyDescent="0.3">
      <c r="B9" s="1">
        <v>4</v>
      </c>
      <c r="C9" s="2">
        <v>277.14999999999998</v>
      </c>
      <c r="D9" s="3">
        <v>8.1300000000000001E-3</v>
      </c>
      <c r="E9" s="4">
        <v>1</v>
      </c>
    </row>
    <row r="10" spans="2:5" ht="15.75" thickBot="1" x14ac:dyDescent="0.3">
      <c r="B10" s="5">
        <v>5</v>
      </c>
      <c r="C10" s="6">
        <v>278.14999999999998</v>
      </c>
      <c r="D10" s="7">
        <v>8.7200000000000003E-3</v>
      </c>
      <c r="E10" s="8">
        <v>1</v>
      </c>
    </row>
    <row r="11" spans="2:5" ht="15.75" thickBot="1" x14ac:dyDescent="0.3">
      <c r="B11" s="1">
        <v>6</v>
      </c>
      <c r="C11" s="2">
        <v>279.14999999999998</v>
      </c>
      <c r="D11" s="3">
        <v>9.3500000000000007E-3</v>
      </c>
      <c r="E11" s="4">
        <v>1</v>
      </c>
    </row>
    <row r="12" spans="2:5" ht="15.75" thickBot="1" x14ac:dyDescent="0.3">
      <c r="B12" s="5">
        <v>7</v>
      </c>
      <c r="C12" s="6">
        <v>280.14999999999998</v>
      </c>
      <c r="D12" s="7">
        <v>1.001E-2</v>
      </c>
      <c r="E12" s="8">
        <v>0.99990000000000001</v>
      </c>
    </row>
    <row r="13" spans="2:5" ht="15.75" thickBot="1" x14ac:dyDescent="0.3">
      <c r="B13" s="1">
        <v>8</v>
      </c>
      <c r="C13" s="2">
        <v>281.14999999999998</v>
      </c>
      <c r="D13" s="3">
        <v>1.072E-2</v>
      </c>
      <c r="E13" s="4">
        <v>0.99990000000000001</v>
      </c>
    </row>
    <row r="14" spans="2:5" ht="15.75" thickBot="1" x14ac:dyDescent="0.3">
      <c r="B14" s="5">
        <v>9</v>
      </c>
      <c r="C14" s="6">
        <v>282.14999999999998</v>
      </c>
      <c r="D14" s="7">
        <v>1.1469999999999999E-2</v>
      </c>
      <c r="E14" s="8">
        <v>0.99980000000000002</v>
      </c>
    </row>
    <row r="15" spans="2:5" ht="15.75" thickBot="1" x14ac:dyDescent="0.3">
      <c r="B15" s="1">
        <v>10</v>
      </c>
      <c r="C15" s="2">
        <v>283.14999999999998</v>
      </c>
      <c r="D15" s="3">
        <v>1.227E-2</v>
      </c>
      <c r="E15" s="4">
        <v>0.99970000000000003</v>
      </c>
    </row>
    <row r="16" spans="2:5" ht="15.75" thickBot="1" x14ac:dyDescent="0.3">
      <c r="B16" s="5">
        <v>11</v>
      </c>
      <c r="C16" s="6">
        <v>284.14999999999998</v>
      </c>
      <c r="D16" s="7">
        <v>1.312E-2</v>
      </c>
      <c r="E16" s="8">
        <v>0.99970000000000003</v>
      </c>
    </row>
    <row r="17" spans="2:5" ht="15.75" thickBot="1" x14ac:dyDescent="0.3">
      <c r="B17" s="1">
        <v>12</v>
      </c>
      <c r="C17" s="2">
        <v>285.14999999999998</v>
      </c>
      <c r="D17" s="3">
        <v>1.401E-2</v>
      </c>
      <c r="E17" s="4">
        <v>0.99960000000000004</v>
      </c>
    </row>
    <row r="18" spans="2:5" ht="15.75" thickBot="1" x14ac:dyDescent="0.3">
      <c r="B18" s="5">
        <v>13</v>
      </c>
      <c r="C18" s="6">
        <v>286.14999999999998</v>
      </c>
      <c r="D18" s="7">
        <v>1.4970000000000001E-2</v>
      </c>
      <c r="E18" s="8">
        <v>0.99939999999999996</v>
      </c>
    </row>
    <row r="19" spans="2:5" ht="15.75" thickBot="1" x14ac:dyDescent="0.3">
      <c r="B19" s="1">
        <v>14</v>
      </c>
      <c r="C19" s="2">
        <v>287.14999999999998</v>
      </c>
      <c r="D19" s="3">
        <v>1.5970000000000002E-2</v>
      </c>
      <c r="E19" s="4">
        <v>0.99929999999999997</v>
      </c>
    </row>
    <row r="20" spans="2:5" ht="15.75" thickBot="1" x14ac:dyDescent="0.3">
      <c r="B20" s="5">
        <v>15</v>
      </c>
      <c r="C20" s="6">
        <v>288.14999999999998</v>
      </c>
      <c r="D20" s="7">
        <v>1.704E-2</v>
      </c>
      <c r="E20" s="8">
        <v>0.99919999999999998</v>
      </c>
    </row>
    <row r="21" spans="2:5" ht="15.75" thickBot="1" x14ac:dyDescent="0.3">
      <c r="B21" s="1">
        <v>16</v>
      </c>
      <c r="C21" s="2">
        <v>289.14999999999998</v>
      </c>
      <c r="D21" s="3">
        <v>1.8169999999999999E-2</v>
      </c>
      <c r="E21" s="4">
        <v>0.999</v>
      </c>
    </row>
    <row r="22" spans="2:5" ht="15.75" thickBot="1" x14ac:dyDescent="0.3">
      <c r="B22" s="5">
        <v>17</v>
      </c>
      <c r="C22" s="6">
        <v>290.14999999999998</v>
      </c>
      <c r="D22" s="7">
        <v>1.9359999999999999E-2</v>
      </c>
      <c r="E22" s="8">
        <v>0.99880000000000002</v>
      </c>
    </row>
    <row r="23" spans="2:5" ht="15.75" thickBot="1" x14ac:dyDescent="0.3">
      <c r="B23" s="1">
        <v>18</v>
      </c>
      <c r="C23" s="2">
        <v>291.14999999999998</v>
      </c>
      <c r="D23" s="3">
        <v>2.0619999999999999E-2</v>
      </c>
      <c r="E23" s="4">
        <v>0.99870000000000003</v>
      </c>
    </row>
    <row r="24" spans="2:5" ht="15.75" thickBot="1" x14ac:dyDescent="0.3">
      <c r="B24" s="5">
        <v>19</v>
      </c>
      <c r="C24" s="6">
        <v>292.14999999999998</v>
      </c>
      <c r="D24" s="7">
        <v>2.196E-2</v>
      </c>
      <c r="E24" s="8">
        <v>0.99850000000000005</v>
      </c>
    </row>
    <row r="25" spans="2:5" ht="15.75" thickBot="1" x14ac:dyDescent="0.3">
      <c r="B25" s="1">
        <v>20</v>
      </c>
      <c r="C25" s="2">
        <v>293.14999999999998</v>
      </c>
      <c r="D25" s="3">
        <v>2.3369999999999998E-2</v>
      </c>
      <c r="E25" s="4">
        <v>0.99829999999999997</v>
      </c>
    </row>
    <row r="26" spans="2:5" ht="15.75" thickBot="1" x14ac:dyDescent="0.3">
      <c r="B26" s="5">
        <v>21</v>
      </c>
      <c r="C26" s="6">
        <v>294.14999999999998</v>
      </c>
      <c r="D26" s="7">
        <v>0.2485</v>
      </c>
      <c r="E26" s="8">
        <v>0.99809999999999999</v>
      </c>
    </row>
    <row r="27" spans="2:5" ht="15.75" thickBot="1" x14ac:dyDescent="0.3">
      <c r="B27" s="1">
        <v>22</v>
      </c>
      <c r="C27" s="2">
        <v>295.14999999999998</v>
      </c>
      <c r="D27" s="3">
        <v>2.6419999999999999E-2</v>
      </c>
      <c r="E27" s="4">
        <v>0.99780000000000002</v>
      </c>
    </row>
    <row r="28" spans="2:5" ht="15.75" thickBot="1" x14ac:dyDescent="0.3">
      <c r="B28" s="5">
        <v>23</v>
      </c>
      <c r="C28" s="6">
        <v>296.14999999999998</v>
      </c>
      <c r="D28" s="7">
        <v>2.8080000000000001E-2</v>
      </c>
      <c r="E28" s="8">
        <v>0.99760000000000004</v>
      </c>
    </row>
    <row r="29" spans="2:5" ht="15.75" thickBot="1" x14ac:dyDescent="0.3">
      <c r="B29" s="1">
        <v>24</v>
      </c>
      <c r="C29" s="2">
        <v>297.14999999999998</v>
      </c>
      <c r="D29" s="3">
        <v>2.9819999999999999E-2</v>
      </c>
      <c r="E29" s="4">
        <v>0.99739999999999995</v>
      </c>
    </row>
    <row r="30" spans="2:5" ht="15.75" thickBot="1" x14ac:dyDescent="0.3">
      <c r="B30" s="5">
        <v>25</v>
      </c>
      <c r="C30" s="6">
        <v>298.14999999999998</v>
      </c>
      <c r="D30" s="7">
        <v>3.1660000000000001E-2</v>
      </c>
      <c r="E30" s="8">
        <v>0.99709999999999999</v>
      </c>
    </row>
    <row r="31" spans="2:5" ht="15.75" thickBot="1" x14ac:dyDescent="0.3">
      <c r="B31" s="1">
        <v>26</v>
      </c>
      <c r="C31" s="2">
        <v>299.14999999999998</v>
      </c>
      <c r="D31" s="3">
        <v>3.3599999999999998E-2</v>
      </c>
      <c r="E31" s="4">
        <v>0.99680000000000002</v>
      </c>
    </row>
    <row r="32" spans="2:5" ht="15.75" thickBot="1" x14ac:dyDescent="0.3">
      <c r="B32" s="5">
        <v>27</v>
      </c>
      <c r="C32" s="6">
        <v>300.14999999999998</v>
      </c>
      <c r="D32" s="7">
        <v>3.5639999999999998E-2</v>
      </c>
      <c r="E32" s="8">
        <v>0.99660000000000004</v>
      </c>
    </row>
    <row r="33" spans="2:5" ht="15.75" thickBot="1" x14ac:dyDescent="0.3">
      <c r="B33" s="1">
        <v>28</v>
      </c>
      <c r="C33" s="2">
        <v>301.14999999999998</v>
      </c>
      <c r="D33" s="3">
        <v>3.7780000000000001E-2</v>
      </c>
      <c r="E33" s="4">
        <v>0.99629999999999996</v>
      </c>
    </row>
    <row r="34" spans="2:5" ht="15.75" thickBot="1" x14ac:dyDescent="0.3">
      <c r="B34" s="5">
        <v>29</v>
      </c>
      <c r="C34" s="6">
        <v>302.14999999999998</v>
      </c>
      <c r="D34" s="7">
        <v>4.0039999999999999E-2</v>
      </c>
      <c r="E34" s="8">
        <v>0.996</v>
      </c>
    </row>
    <row r="35" spans="2:5" ht="15.75" thickBot="1" x14ac:dyDescent="0.3">
      <c r="B35" s="1">
        <v>30</v>
      </c>
      <c r="C35" s="2">
        <v>303.14999999999998</v>
      </c>
      <c r="D35" s="3">
        <v>4.2410000000000003E-2</v>
      </c>
      <c r="E35" s="4">
        <v>0.99570000000000003</v>
      </c>
    </row>
    <row r="36" spans="2:5" ht="15.75" thickBot="1" x14ac:dyDescent="0.3">
      <c r="B36" s="5">
        <v>31</v>
      </c>
      <c r="C36" s="6">
        <v>304.14999999999998</v>
      </c>
      <c r="D36" s="7">
        <v>4.4909999999999999E-2</v>
      </c>
      <c r="E36" s="8">
        <v>0.99539999999999995</v>
      </c>
    </row>
    <row r="37" spans="2:5" ht="15.75" thickBot="1" x14ac:dyDescent="0.3">
      <c r="B37" s="1">
        <v>32</v>
      </c>
      <c r="C37" s="2">
        <v>305.14999999999998</v>
      </c>
      <c r="D37" s="3">
        <v>4.7530000000000003E-2</v>
      </c>
      <c r="E37" s="4">
        <v>0.99509999999999998</v>
      </c>
    </row>
    <row r="38" spans="2:5" ht="15.75" thickBot="1" x14ac:dyDescent="0.3">
      <c r="B38" s="5">
        <v>33</v>
      </c>
      <c r="C38" s="6">
        <v>306.14999999999998</v>
      </c>
      <c r="D38" s="7">
        <v>5.0290000000000001E-2</v>
      </c>
      <c r="E38" s="8">
        <v>0.99470000000000003</v>
      </c>
    </row>
    <row r="39" spans="2:5" ht="15.75" thickBot="1" x14ac:dyDescent="0.3">
      <c r="B39" s="1">
        <v>34</v>
      </c>
      <c r="C39" s="2">
        <v>307.14999999999998</v>
      </c>
      <c r="D39" s="3">
        <v>5.3179999999999998E-2</v>
      </c>
      <c r="E39" s="4">
        <v>0.99439999999999995</v>
      </c>
    </row>
    <row r="40" spans="2:5" ht="15.75" thickBot="1" x14ac:dyDescent="0.3">
      <c r="B40" s="5">
        <v>35</v>
      </c>
      <c r="C40" s="6">
        <v>308.14999999999998</v>
      </c>
      <c r="D40" s="7">
        <v>5.6219999999999999E-2</v>
      </c>
      <c r="E40" s="8">
        <v>0.99399999999999999</v>
      </c>
    </row>
    <row r="41" spans="2:5" ht="15.75" thickBot="1" x14ac:dyDescent="0.3">
      <c r="B41" s="1">
        <v>36</v>
      </c>
      <c r="C41" s="2">
        <v>309.14999999999998</v>
      </c>
      <c r="D41" s="3">
        <v>5.9400000000000001E-2</v>
      </c>
      <c r="E41" s="4">
        <v>0.99370000000000003</v>
      </c>
    </row>
    <row r="42" spans="2:5" ht="15.75" thickBot="1" x14ac:dyDescent="0.3">
      <c r="B42" s="5">
        <v>37</v>
      </c>
      <c r="C42" s="6">
        <v>310.14999999999998</v>
      </c>
      <c r="D42" s="7">
        <v>6.2740000000000004E-2</v>
      </c>
      <c r="E42" s="8">
        <v>0.99329999999999996</v>
      </c>
    </row>
    <row r="43" spans="2:5" ht="15.75" thickBot="1" x14ac:dyDescent="0.3">
      <c r="B43" s="1">
        <v>38</v>
      </c>
      <c r="C43" s="2">
        <v>311.14999999999998</v>
      </c>
      <c r="D43" s="3">
        <v>6.6239999999999993E-2</v>
      </c>
      <c r="E43" s="4">
        <v>0.99299999999999999</v>
      </c>
    </row>
    <row r="44" spans="2:5" ht="15.75" thickBot="1" x14ac:dyDescent="0.3">
      <c r="B44" s="5">
        <v>39</v>
      </c>
      <c r="C44" s="6">
        <v>312.14999999999998</v>
      </c>
      <c r="D44" s="7">
        <v>6.991E-2</v>
      </c>
      <c r="E44" s="8">
        <v>0.99270000000000003</v>
      </c>
    </row>
    <row r="45" spans="2:5" ht="15.75" thickBot="1" x14ac:dyDescent="0.3">
      <c r="B45" s="1">
        <v>40</v>
      </c>
      <c r="C45" s="2">
        <v>313.14999999999998</v>
      </c>
      <c r="D45" s="3">
        <v>7.3749999999999996E-2</v>
      </c>
      <c r="E45" s="4">
        <v>0.99229999999999996</v>
      </c>
    </row>
    <row r="46" spans="2:5" ht="15.75" thickBot="1" x14ac:dyDescent="0.3">
      <c r="B46" s="5">
        <v>41</v>
      </c>
      <c r="C46" s="6">
        <v>314.14999999999998</v>
      </c>
      <c r="D46" s="7">
        <v>7.7770000000000006E-2</v>
      </c>
      <c r="E46" s="8">
        <v>0.9919</v>
      </c>
    </row>
    <row r="47" spans="2:5" ht="15.75" thickBot="1" x14ac:dyDescent="0.3">
      <c r="B47" s="1">
        <v>42</v>
      </c>
      <c r="C47" s="2">
        <v>315.14999999999998</v>
      </c>
      <c r="D47" s="3">
        <v>8.1979999999999997E-2</v>
      </c>
      <c r="E47" s="4">
        <v>0.99150000000000005</v>
      </c>
    </row>
    <row r="48" spans="2:5" ht="15.75" thickBot="1" x14ac:dyDescent="0.3">
      <c r="B48" s="5">
        <v>43</v>
      </c>
      <c r="C48" s="6">
        <v>316.14999999999998</v>
      </c>
      <c r="D48" s="7">
        <v>9.6390000000000003E-2</v>
      </c>
      <c r="E48" s="8">
        <v>0.99109999999999998</v>
      </c>
    </row>
    <row r="49" spans="2:5" ht="15.75" thickBot="1" x14ac:dyDescent="0.3">
      <c r="B49" s="1">
        <v>44</v>
      </c>
      <c r="C49" s="2">
        <v>317.14999999999998</v>
      </c>
      <c r="D49" s="3">
        <v>9.0999999999999998E-2</v>
      </c>
      <c r="E49" s="4">
        <v>0.99070000000000003</v>
      </c>
    </row>
    <row r="50" spans="2:5" ht="15.75" thickBot="1" x14ac:dyDescent="0.3">
      <c r="B50" s="5">
        <v>45</v>
      </c>
      <c r="C50" s="6">
        <v>318.14999999999998</v>
      </c>
      <c r="D50" s="7">
        <v>9.5820000000000002E-2</v>
      </c>
      <c r="E50" s="8">
        <v>0.99019999999999997</v>
      </c>
    </row>
    <row r="51" spans="2:5" ht="15.75" thickBot="1" x14ac:dyDescent="0.3">
      <c r="B51" s="1">
        <v>46</v>
      </c>
      <c r="C51" s="2">
        <v>319.14999999999998</v>
      </c>
      <c r="D51" s="3">
        <v>0.10086000000000001</v>
      </c>
      <c r="E51" s="4">
        <v>0.98980000000000001</v>
      </c>
    </row>
    <row r="52" spans="2:5" ht="15.75" thickBot="1" x14ac:dyDescent="0.3">
      <c r="B52" s="5">
        <v>47</v>
      </c>
      <c r="C52" s="6">
        <v>320.14999999999998</v>
      </c>
      <c r="D52" s="7">
        <v>0.10612000000000001</v>
      </c>
      <c r="E52" s="8">
        <v>0.98939999999999995</v>
      </c>
    </row>
    <row r="53" spans="2:5" ht="15.75" thickBot="1" x14ac:dyDescent="0.3">
      <c r="B53" s="1">
        <v>48</v>
      </c>
      <c r="C53" s="2">
        <v>321.14999999999998</v>
      </c>
      <c r="D53" s="3">
        <v>0.11162</v>
      </c>
      <c r="E53" s="4">
        <v>0.9889</v>
      </c>
    </row>
    <row r="54" spans="2:5" ht="15.75" thickBot="1" x14ac:dyDescent="0.3">
      <c r="B54" s="5">
        <v>49</v>
      </c>
      <c r="C54" s="6">
        <v>322.14999999999998</v>
      </c>
      <c r="D54" s="7">
        <v>0.11736000000000001</v>
      </c>
      <c r="E54" s="8">
        <v>0.98839999999999995</v>
      </c>
    </row>
    <row r="55" spans="2:5" ht="15.75" thickBot="1" x14ac:dyDescent="0.3">
      <c r="B55" s="1">
        <v>50</v>
      </c>
      <c r="C55" s="2">
        <v>323.14999999999998</v>
      </c>
      <c r="D55" s="3">
        <v>0.12335</v>
      </c>
      <c r="E55" s="4">
        <v>0.98799999999999999</v>
      </c>
    </row>
    <row r="56" spans="2:5" ht="15.75" thickBot="1" x14ac:dyDescent="0.3">
      <c r="B56" s="5">
        <v>51</v>
      </c>
      <c r="C56" s="6">
        <v>324.14999999999998</v>
      </c>
      <c r="D56" s="7">
        <v>0.12961</v>
      </c>
      <c r="E56" s="8">
        <v>0.98760000000000003</v>
      </c>
    </row>
    <row r="57" spans="2:5" ht="15.75" thickBot="1" x14ac:dyDescent="0.3">
      <c r="B57" s="1">
        <v>52</v>
      </c>
      <c r="C57" s="2">
        <v>325.14999999999998</v>
      </c>
      <c r="D57" s="3">
        <v>0.13613</v>
      </c>
      <c r="E57" s="4">
        <v>0.98709999999999998</v>
      </c>
    </row>
    <row r="58" spans="2:5" ht="15.75" thickBot="1" x14ac:dyDescent="0.3">
      <c r="B58" s="5">
        <v>53</v>
      </c>
      <c r="C58" s="6">
        <v>326.14999999999998</v>
      </c>
      <c r="D58" s="7">
        <v>0.14293</v>
      </c>
      <c r="E58" s="8">
        <v>0.98619999999999997</v>
      </c>
    </row>
    <row r="59" spans="2:5" ht="15.75" thickBot="1" x14ac:dyDescent="0.3">
      <c r="B59" s="1">
        <v>54</v>
      </c>
      <c r="C59" s="2">
        <v>327.14999999999998</v>
      </c>
      <c r="D59" s="3">
        <v>0.15001999999999999</v>
      </c>
      <c r="E59" s="4">
        <v>0.98619999999999997</v>
      </c>
    </row>
    <row r="60" spans="2:5" ht="15.75" thickBot="1" x14ac:dyDescent="0.3">
      <c r="B60" s="1">
        <v>55</v>
      </c>
      <c r="C60" s="3">
        <v>328.15</v>
      </c>
      <c r="D60" s="3">
        <v>0.15740999999999999</v>
      </c>
      <c r="E60" s="4">
        <v>0.98570000000000002</v>
      </c>
    </row>
    <row r="61" spans="2:5" ht="15.75" thickBot="1" x14ac:dyDescent="0.3">
      <c r="B61" s="5">
        <v>56</v>
      </c>
      <c r="C61" s="7">
        <v>329.15</v>
      </c>
      <c r="D61" s="7">
        <v>0.16511000000000001</v>
      </c>
      <c r="E61" s="8">
        <v>0.98519999999999996</v>
      </c>
    </row>
    <row r="62" spans="2:5" ht="15.75" thickBot="1" x14ac:dyDescent="0.3">
      <c r="B62" s="1">
        <v>57</v>
      </c>
      <c r="C62" s="3">
        <v>330.15</v>
      </c>
      <c r="D62" s="3">
        <v>0.17313000000000001</v>
      </c>
      <c r="E62" s="4">
        <v>0.98460000000000003</v>
      </c>
    </row>
    <row r="63" spans="2:5" ht="15.75" thickBot="1" x14ac:dyDescent="0.3">
      <c r="B63" s="5">
        <v>58</v>
      </c>
      <c r="C63" s="7">
        <v>331.15</v>
      </c>
      <c r="D63" s="7">
        <v>0.18146999999999999</v>
      </c>
      <c r="E63" s="8">
        <v>0.98419999999999996</v>
      </c>
    </row>
    <row r="64" spans="2:5" ht="15.75" thickBot="1" x14ac:dyDescent="0.3">
      <c r="B64" s="1">
        <v>59</v>
      </c>
      <c r="C64" s="3">
        <v>332.15</v>
      </c>
      <c r="D64" s="3">
        <v>0.19016</v>
      </c>
      <c r="E64" s="4">
        <v>0.98370000000000002</v>
      </c>
    </row>
    <row r="65" spans="2:5" ht="15.75" thickBot="1" x14ac:dyDescent="0.3">
      <c r="B65" s="5">
        <v>60</v>
      </c>
      <c r="C65" s="7">
        <v>333.15</v>
      </c>
      <c r="D65" s="7">
        <v>0.19919999999999999</v>
      </c>
      <c r="E65" s="8">
        <v>0.98319999999999996</v>
      </c>
    </row>
    <row r="66" spans="2:5" ht="15.75" thickBot="1" x14ac:dyDescent="0.3">
      <c r="B66" s="1">
        <v>61</v>
      </c>
      <c r="C66" s="3">
        <v>334.15</v>
      </c>
      <c r="D66" s="3">
        <v>0.20860000000000001</v>
      </c>
      <c r="E66" s="4">
        <v>0.98260000000000003</v>
      </c>
    </row>
    <row r="67" spans="2:5" ht="15.75" thickBot="1" x14ac:dyDescent="0.3">
      <c r="B67" s="5">
        <v>62</v>
      </c>
      <c r="C67" s="7">
        <v>335.15</v>
      </c>
      <c r="D67" s="7">
        <v>0.21840000000000001</v>
      </c>
      <c r="E67" s="8">
        <v>0.98209999999999997</v>
      </c>
    </row>
    <row r="68" spans="2:5" ht="15.75" thickBot="1" x14ac:dyDescent="0.3">
      <c r="B68" s="1">
        <v>63</v>
      </c>
      <c r="C68" s="3">
        <v>336.15</v>
      </c>
      <c r="D68" s="3">
        <v>0.2286</v>
      </c>
      <c r="E68" s="4">
        <v>0.98160000000000003</v>
      </c>
    </row>
    <row r="69" spans="2:5" ht="15.75" thickBot="1" x14ac:dyDescent="0.3">
      <c r="B69" s="5">
        <v>64</v>
      </c>
      <c r="C69" s="7">
        <v>337.15</v>
      </c>
      <c r="D69" s="7">
        <v>0.23910000000000001</v>
      </c>
      <c r="E69" s="8">
        <v>0.98109999999999997</v>
      </c>
    </row>
    <row r="70" spans="2:5" ht="15.75" thickBot="1" x14ac:dyDescent="0.3">
      <c r="B70" s="1">
        <v>65</v>
      </c>
      <c r="C70" s="3">
        <v>338.15</v>
      </c>
      <c r="D70" s="3">
        <v>0.25009999999999999</v>
      </c>
      <c r="E70" s="4">
        <v>0.98050000000000004</v>
      </c>
    </row>
    <row r="71" spans="2:5" ht="15.75" thickBot="1" x14ac:dyDescent="0.3">
      <c r="B71" s="5">
        <v>66</v>
      </c>
      <c r="C71" s="7">
        <v>339.15</v>
      </c>
      <c r="D71" s="7">
        <v>0.26150000000000001</v>
      </c>
      <c r="E71" s="8">
        <v>0.97989999999999999</v>
      </c>
    </row>
    <row r="72" spans="2:5" ht="15.75" thickBot="1" x14ac:dyDescent="0.3">
      <c r="B72" s="1">
        <v>67</v>
      </c>
      <c r="C72" s="3">
        <v>340.15</v>
      </c>
      <c r="D72" s="3">
        <v>0.27329999999999999</v>
      </c>
      <c r="E72" s="4">
        <v>0.97929999999999995</v>
      </c>
    </row>
    <row r="73" spans="2:5" ht="15.75" thickBot="1" x14ac:dyDescent="0.3">
      <c r="B73" s="5">
        <v>68</v>
      </c>
      <c r="C73" s="7">
        <v>341.15</v>
      </c>
      <c r="D73" s="7">
        <v>0.28560000000000002</v>
      </c>
      <c r="E73" s="8">
        <v>0.9788</v>
      </c>
    </row>
    <row r="74" spans="2:5" ht="15.75" thickBot="1" x14ac:dyDescent="0.3">
      <c r="B74" s="1">
        <v>69</v>
      </c>
      <c r="C74" s="3">
        <v>342.15</v>
      </c>
      <c r="D74" s="3">
        <v>0.2984</v>
      </c>
      <c r="E74" s="4">
        <v>0.97819999999999996</v>
      </c>
    </row>
    <row r="75" spans="2:5" ht="15.75" thickBot="1" x14ac:dyDescent="0.3">
      <c r="B75" s="5">
        <v>70</v>
      </c>
      <c r="C75" s="7">
        <v>343.15</v>
      </c>
      <c r="D75" s="7">
        <v>0.31159999999999999</v>
      </c>
      <c r="E75" s="8">
        <v>0.97770000000000001</v>
      </c>
    </row>
    <row r="76" spans="2:5" ht="15.75" thickBot="1" x14ac:dyDescent="0.3">
      <c r="B76" s="1">
        <v>71</v>
      </c>
      <c r="C76" s="3">
        <v>344.15</v>
      </c>
      <c r="D76" s="3">
        <v>0.32529999999999998</v>
      </c>
      <c r="E76" s="4">
        <v>0.97699999999999998</v>
      </c>
    </row>
    <row r="77" spans="2:5" ht="15.75" thickBot="1" x14ac:dyDescent="0.3">
      <c r="B77" s="5">
        <v>72</v>
      </c>
      <c r="C77" s="7">
        <v>345.15</v>
      </c>
      <c r="D77" s="7">
        <v>0.33960000000000001</v>
      </c>
      <c r="E77" s="8">
        <v>0.97650000000000003</v>
      </c>
    </row>
    <row r="78" spans="2:5" ht="15.75" thickBot="1" x14ac:dyDescent="0.3">
      <c r="B78" s="1">
        <v>73</v>
      </c>
      <c r="C78" s="3">
        <v>346.15</v>
      </c>
      <c r="D78" s="3">
        <v>0.3543</v>
      </c>
      <c r="E78" s="4">
        <v>0.97599999999999998</v>
      </c>
    </row>
    <row r="79" spans="2:5" ht="15.75" thickBot="1" x14ac:dyDescent="0.3">
      <c r="B79" s="5">
        <v>74</v>
      </c>
      <c r="C79" s="7">
        <v>347.15</v>
      </c>
      <c r="D79" s="7">
        <v>0.36959999999999998</v>
      </c>
      <c r="E79" s="8">
        <v>0.97529999999999994</v>
      </c>
    </row>
    <row r="80" spans="2:5" ht="15.75" thickBot="1" x14ac:dyDescent="0.3">
      <c r="B80" s="1">
        <v>75</v>
      </c>
      <c r="C80" s="3">
        <v>348.15</v>
      </c>
      <c r="D80" s="3">
        <v>0.38550000000000001</v>
      </c>
      <c r="E80" s="4">
        <v>0.9748</v>
      </c>
    </row>
    <row r="81" spans="2:5" ht="15.75" thickBot="1" x14ac:dyDescent="0.3">
      <c r="B81" s="5">
        <v>76</v>
      </c>
      <c r="C81" s="7">
        <v>349.15</v>
      </c>
      <c r="D81" s="7">
        <v>0.40189999999999998</v>
      </c>
      <c r="E81" s="8">
        <v>0.97409999999999997</v>
      </c>
    </row>
    <row r="82" spans="2:5" ht="15.75" thickBot="1" x14ac:dyDescent="0.3">
      <c r="B82" s="1">
        <v>77</v>
      </c>
      <c r="C82" s="3">
        <v>350.15</v>
      </c>
      <c r="D82" s="3">
        <v>0.41889999999999999</v>
      </c>
      <c r="E82" s="4">
        <v>0.97350000000000003</v>
      </c>
    </row>
    <row r="83" spans="2:5" ht="15.75" thickBot="1" x14ac:dyDescent="0.3">
      <c r="B83" s="5">
        <v>78</v>
      </c>
      <c r="C83" s="7">
        <v>351.15</v>
      </c>
      <c r="D83" s="7">
        <v>0.4365</v>
      </c>
      <c r="E83" s="8">
        <v>0.97289999999999999</v>
      </c>
    </row>
    <row r="84" spans="2:5" ht="15.75" thickBot="1" x14ac:dyDescent="0.3">
      <c r="B84" s="1">
        <v>79</v>
      </c>
      <c r="C84" s="3">
        <v>352.15</v>
      </c>
      <c r="D84" s="3">
        <v>0.45469999999999999</v>
      </c>
      <c r="E84" s="4">
        <v>0.97230000000000005</v>
      </c>
    </row>
    <row r="85" spans="2:5" ht="15.75" thickBot="1" x14ac:dyDescent="0.3">
      <c r="B85" s="5">
        <v>80</v>
      </c>
      <c r="C85" s="7">
        <v>353.15</v>
      </c>
      <c r="D85" s="7">
        <v>0.47360000000000002</v>
      </c>
      <c r="E85" s="8">
        <v>0.97160000000000002</v>
      </c>
    </row>
    <row r="86" spans="2:5" ht="15.75" thickBot="1" x14ac:dyDescent="0.3">
      <c r="B86" s="1">
        <v>81</v>
      </c>
      <c r="C86" s="3">
        <v>354.15</v>
      </c>
      <c r="D86" s="3">
        <v>0.49309999999999998</v>
      </c>
      <c r="E86" s="4">
        <v>0.97099999999999997</v>
      </c>
    </row>
    <row r="87" spans="2:5" ht="15.75" thickBot="1" x14ac:dyDescent="0.3">
      <c r="B87" s="5">
        <v>82</v>
      </c>
      <c r="C87" s="7">
        <v>355.15</v>
      </c>
      <c r="D87" s="7">
        <v>0.51329999999999998</v>
      </c>
      <c r="E87" s="8">
        <v>0.97040000000000004</v>
      </c>
    </row>
    <row r="88" spans="2:5" ht="15.75" thickBot="1" x14ac:dyDescent="0.3">
      <c r="B88" s="1">
        <v>83</v>
      </c>
      <c r="C88" s="3">
        <v>356.15</v>
      </c>
      <c r="D88" s="3">
        <v>0.53420000000000001</v>
      </c>
      <c r="E88" s="4">
        <v>0.96970000000000001</v>
      </c>
    </row>
    <row r="89" spans="2:5" ht="15.75" thickBot="1" x14ac:dyDescent="0.3">
      <c r="B89" s="5">
        <v>84</v>
      </c>
      <c r="C89" s="7">
        <v>357.15</v>
      </c>
      <c r="D89" s="7">
        <v>0.55569999999999997</v>
      </c>
      <c r="E89" s="8">
        <v>0.96909999999999996</v>
      </c>
    </row>
    <row r="90" spans="2:5" ht="15.75" thickBot="1" x14ac:dyDescent="0.3">
      <c r="B90" s="1">
        <v>85</v>
      </c>
      <c r="C90" s="3">
        <v>358.15</v>
      </c>
      <c r="D90" s="3">
        <v>0.57799999999999996</v>
      </c>
      <c r="E90" s="4">
        <v>0.96840000000000004</v>
      </c>
    </row>
    <row r="91" spans="2:5" ht="15.75" thickBot="1" x14ac:dyDescent="0.3">
      <c r="B91" s="5">
        <v>86</v>
      </c>
      <c r="C91" s="7">
        <v>359.15</v>
      </c>
      <c r="D91" s="7">
        <v>0.60109999999999997</v>
      </c>
      <c r="E91" s="8">
        <v>0.96779999999999999</v>
      </c>
    </row>
    <row r="92" spans="2:5" ht="15.75" thickBot="1" x14ac:dyDescent="0.3">
      <c r="B92" s="1">
        <v>87</v>
      </c>
      <c r="C92" s="3">
        <v>360.15</v>
      </c>
      <c r="D92" s="3">
        <v>0.62490000000000001</v>
      </c>
      <c r="E92" s="4">
        <v>0.96709999999999996</v>
      </c>
    </row>
    <row r="93" spans="2:5" ht="15.75" thickBot="1" x14ac:dyDescent="0.3">
      <c r="B93" s="5">
        <v>88</v>
      </c>
      <c r="C93" s="7">
        <v>361.15</v>
      </c>
      <c r="D93" s="7">
        <v>0.64949999999999997</v>
      </c>
      <c r="E93" s="8">
        <v>0.96650000000000003</v>
      </c>
    </row>
    <row r="94" spans="2:5" ht="15.75" thickBot="1" x14ac:dyDescent="0.3">
      <c r="B94" s="1">
        <v>89</v>
      </c>
      <c r="C94" s="3">
        <v>362.15</v>
      </c>
      <c r="D94" s="3">
        <v>0.67490000000000006</v>
      </c>
      <c r="E94" s="4">
        <v>0.96579999999999999</v>
      </c>
    </row>
    <row r="95" spans="2:5" ht="15.75" thickBot="1" x14ac:dyDescent="0.3">
      <c r="B95" s="5">
        <v>90</v>
      </c>
      <c r="C95" s="7">
        <v>363.15</v>
      </c>
      <c r="D95" s="7">
        <v>0.70109999999999995</v>
      </c>
      <c r="E95" s="8">
        <v>0.96519999999999995</v>
      </c>
    </row>
    <row r="96" spans="2:5" ht="15.75" thickBot="1" x14ac:dyDescent="0.3">
      <c r="B96" s="1">
        <v>91</v>
      </c>
      <c r="C96" s="3">
        <v>364.15</v>
      </c>
      <c r="D96" s="3">
        <v>0.72809999999999997</v>
      </c>
      <c r="E96" s="4">
        <v>0.96440000000000003</v>
      </c>
    </row>
    <row r="97" spans="2:5" ht="15.75" thickBot="1" x14ac:dyDescent="0.3">
      <c r="B97" s="5">
        <v>92</v>
      </c>
      <c r="C97" s="7">
        <v>365.15</v>
      </c>
      <c r="D97" s="7">
        <v>0.75609999999999999</v>
      </c>
      <c r="E97" s="8">
        <v>0.96379999999999999</v>
      </c>
    </row>
    <row r="98" spans="2:5" ht="15.75" thickBot="1" x14ac:dyDescent="0.3">
      <c r="B98" s="1">
        <v>93</v>
      </c>
      <c r="C98" s="3">
        <v>366.15</v>
      </c>
      <c r="D98" s="3">
        <v>0.78490000000000004</v>
      </c>
      <c r="E98" s="4">
        <v>0.96299999999999997</v>
      </c>
    </row>
    <row r="99" spans="2:5" ht="15.75" thickBot="1" x14ac:dyDescent="0.3">
      <c r="B99" s="5">
        <v>94</v>
      </c>
      <c r="C99" s="7">
        <v>367.15</v>
      </c>
      <c r="D99" s="7">
        <v>0.81459999999999999</v>
      </c>
      <c r="E99" s="8">
        <v>0.96240000000000003</v>
      </c>
    </row>
    <row r="100" spans="2:5" ht="15.75" thickBot="1" x14ac:dyDescent="0.3">
      <c r="B100" s="1">
        <v>95</v>
      </c>
      <c r="C100" s="3">
        <v>368.15</v>
      </c>
      <c r="D100" s="3">
        <v>0.84530000000000005</v>
      </c>
      <c r="E100" s="4">
        <v>0.96160000000000001</v>
      </c>
    </row>
    <row r="101" spans="2:5" ht="15.75" thickBot="1" x14ac:dyDescent="0.3">
      <c r="B101" s="5">
        <v>96</v>
      </c>
      <c r="C101" s="7">
        <v>369.15</v>
      </c>
      <c r="D101" s="7">
        <v>0.87690000000000001</v>
      </c>
      <c r="E101" s="8">
        <v>0.96099999999999997</v>
      </c>
    </row>
    <row r="102" spans="2:5" ht="15.75" thickBot="1" x14ac:dyDescent="0.3">
      <c r="B102" s="1">
        <v>97</v>
      </c>
      <c r="C102" s="3">
        <v>370.15</v>
      </c>
      <c r="D102" s="3">
        <v>0.90939999999999999</v>
      </c>
      <c r="E102" s="4">
        <v>0.96020000000000005</v>
      </c>
    </row>
    <row r="103" spans="2:5" ht="15.75" thickBot="1" x14ac:dyDescent="0.3">
      <c r="B103" s="5">
        <v>98</v>
      </c>
      <c r="C103" s="7">
        <v>371.15</v>
      </c>
      <c r="D103" s="7">
        <v>0.94299999999999995</v>
      </c>
      <c r="E103" s="8">
        <v>0.95960000000000001</v>
      </c>
    </row>
    <row r="104" spans="2:5" ht="15.75" thickBot="1" x14ac:dyDescent="0.3">
      <c r="B104" s="1">
        <v>99</v>
      </c>
      <c r="C104" s="3">
        <v>372.15</v>
      </c>
      <c r="D104" s="3">
        <v>0.97760000000000002</v>
      </c>
      <c r="E104" s="4">
        <v>0.95860000000000001</v>
      </c>
    </row>
    <row r="105" spans="2:5" ht="15.75" thickBot="1" x14ac:dyDescent="0.3">
      <c r="B105" s="5">
        <v>100</v>
      </c>
      <c r="C105" s="7">
        <v>373.15</v>
      </c>
      <c r="D105" s="7">
        <v>1.0133000000000001</v>
      </c>
      <c r="E105" s="8">
        <v>0.95809999999999995</v>
      </c>
    </row>
    <row r="106" spans="2:5" ht="15.75" thickBot="1" x14ac:dyDescent="0.3">
      <c r="B106" s="1">
        <v>102</v>
      </c>
      <c r="C106" s="3">
        <v>375.15</v>
      </c>
      <c r="D106" s="3">
        <v>1.0878000000000001</v>
      </c>
      <c r="E106" s="4">
        <v>0.95669999999999999</v>
      </c>
    </row>
    <row r="107" spans="2:5" ht="15.75" thickBot="1" x14ac:dyDescent="0.3">
      <c r="B107" s="5">
        <v>104</v>
      </c>
      <c r="C107" s="7">
        <v>377.15</v>
      </c>
      <c r="D107" s="7">
        <v>1.1668000000000001</v>
      </c>
      <c r="E107" s="8">
        <v>0.95520000000000005</v>
      </c>
    </row>
    <row r="108" spans="2:5" ht="15.75" thickBot="1" x14ac:dyDescent="0.3">
      <c r="B108" s="1">
        <v>106</v>
      </c>
      <c r="C108" s="3">
        <v>379.15</v>
      </c>
      <c r="D108" s="3">
        <v>1.2504</v>
      </c>
      <c r="E108" s="4">
        <v>0.95369999999999999</v>
      </c>
    </row>
    <row r="109" spans="2:5" ht="15.75" thickBot="1" x14ac:dyDescent="0.3">
      <c r="B109" s="5">
        <v>108</v>
      </c>
      <c r="C109" s="7">
        <v>381.15</v>
      </c>
      <c r="D109" s="7">
        <v>1.339</v>
      </c>
      <c r="E109" s="8">
        <v>0.95220000000000005</v>
      </c>
    </row>
    <row r="110" spans="2:5" ht="15.75" thickBot="1" x14ac:dyDescent="0.3">
      <c r="B110" s="1">
        <v>110</v>
      </c>
      <c r="C110" s="3">
        <v>383.15</v>
      </c>
      <c r="D110" s="3">
        <v>1.4327000000000001</v>
      </c>
      <c r="E110" s="4">
        <v>0.95069999999999999</v>
      </c>
    </row>
    <row r="111" spans="2:5" ht="15.75" thickBot="1" x14ac:dyDescent="0.3">
      <c r="B111" s="5">
        <v>112</v>
      </c>
      <c r="C111" s="7">
        <v>385.15</v>
      </c>
      <c r="D111" s="7">
        <v>1.5316000000000001</v>
      </c>
      <c r="E111" s="8">
        <v>0.94910000000000005</v>
      </c>
    </row>
    <row r="112" spans="2:5" ht="15.75" thickBot="1" x14ac:dyDescent="0.3">
      <c r="B112" s="1">
        <v>114</v>
      </c>
      <c r="C112" s="3">
        <v>387.15</v>
      </c>
      <c r="D112" s="3">
        <v>1.6362000000000001</v>
      </c>
      <c r="E112" s="4">
        <v>0.9476</v>
      </c>
    </row>
    <row r="113" spans="2:5" ht="15.75" thickBot="1" x14ac:dyDescent="0.3">
      <c r="B113" s="5">
        <v>116</v>
      </c>
      <c r="C113" s="7">
        <v>389.15</v>
      </c>
      <c r="D113" s="7">
        <v>1.7464999999999999</v>
      </c>
      <c r="E113" s="8">
        <v>0.94599999999999995</v>
      </c>
    </row>
    <row r="114" spans="2:5" ht="15.75" thickBot="1" x14ac:dyDescent="0.3">
      <c r="B114" s="1">
        <v>118</v>
      </c>
      <c r="C114" s="3">
        <v>391.15</v>
      </c>
      <c r="D114" s="3">
        <v>1.8628</v>
      </c>
      <c r="E114" s="4">
        <v>0.94450000000000001</v>
      </c>
    </row>
    <row r="115" spans="2:5" ht="15.75" thickBot="1" x14ac:dyDescent="0.3">
      <c r="B115" s="1">
        <v>120</v>
      </c>
      <c r="C115" s="3">
        <v>393.15</v>
      </c>
      <c r="D115" s="4">
        <v>1.9854000000000001</v>
      </c>
      <c r="E115" s="4">
        <v>0.94289999999999996</v>
      </c>
    </row>
    <row r="116" spans="2:5" ht="15.75" thickBot="1" x14ac:dyDescent="0.3">
      <c r="B116" s="5">
        <v>122</v>
      </c>
      <c r="C116" s="7">
        <v>395.15</v>
      </c>
      <c r="D116" s="8">
        <v>2.1145</v>
      </c>
      <c r="E116" s="8">
        <v>0.94120000000000004</v>
      </c>
    </row>
    <row r="117" spans="2:5" ht="15.75" thickBot="1" x14ac:dyDescent="0.3">
      <c r="B117" s="1">
        <v>124</v>
      </c>
      <c r="C117" s="3">
        <v>397.15</v>
      </c>
      <c r="D117" s="4">
        <v>2.2504</v>
      </c>
      <c r="E117" s="4">
        <v>0.93959999999999999</v>
      </c>
    </row>
    <row r="118" spans="2:5" ht="15.75" thickBot="1" x14ac:dyDescent="0.3">
      <c r="B118" s="5">
        <v>126</v>
      </c>
      <c r="C118" s="7">
        <v>399.15</v>
      </c>
      <c r="D118" s="8">
        <v>2.3933</v>
      </c>
      <c r="E118" s="8">
        <v>0.93789999999999996</v>
      </c>
    </row>
    <row r="119" spans="2:5" ht="15.75" thickBot="1" x14ac:dyDescent="0.3">
      <c r="B119" s="1">
        <v>128</v>
      </c>
      <c r="C119" s="3">
        <v>401.15</v>
      </c>
      <c r="D119" s="4">
        <v>2.5434999999999999</v>
      </c>
      <c r="E119" s="4">
        <v>0.93620000000000003</v>
      </c>
    </row>
    <row r="120" spans="2:5" ht="15.75" thickBot="1" x14ac:dyDescent="0.3">
      <c r="B120" s="5">
        <v>130</v>
      </c>
      <c r="C120" s="7">
        <v>403.15</v>
      </c>
      <c r="D120" s="8">
        <v>2.7012999999999998</v>
      </c>
      <c r="E120" s="8">
        <v>0.93459999999999999</v>
      </c>
    </row>
    <row r="121" spans="2:5" ht="15.75" thickBot="1" x14ac:dyDescent="0.3">
      <c r="B121" s="1">
        <v>132</v>
      </c>
      <c r="C121" s="3">
        <v>405.15</v>
      </c>
      <c r="D121" s="4">
        <v>2.867</v>
      </c>
      <c r="E121" s="4">
        <v>0.93279999999999996</v>
      </c>
    </row>
    <row r="122" spans="2:5" ht="15.75" thickBot="1" x14ac:dyDescent="0.3">
      <c r="B122" s="5">
        <v>134</v>
      </c>
      <c r="C122" s="7">
        <v>407.15</v>
      </c>
      <c r="D122" s="8">
        <v>3.0409999999999999</v>
      </c>
      <c r="E122" s="8">
        <v>0.93110000000000004</v>
      </c>
    </row>
    <row r="123" spans="2:5" ht="15.75" thickBot="1" x14ac:dyDescent="0.3">
      <c r="B123" s="1">
        <v>136</v>
      </c>
      <c r="C123" s="3">
        <v>409.15</v>
      </c>
      <c r="D123" s="4">
        <v>3.2229999999999999</v>
      </c>
      <c r="E123" s="4">
        <v>0.9294</v>
      </c>
    </row>
    <row r="124" spans="2:5" ht="15.75" thickBot="1" x14ac:dyDescent="0.3">
      <c r="B124" s="5">
        <v>138</v>
      </c>
      <c r="C124" s="7">
        <v>411.15</v>
      </c>
      <c r="D124" s="8">
        <v>3.4140000000000001</v>
      </c>
      <c r="E124" s="8">
        <v>0.92759999999999998</v>
      </c>
    </row>
    <row r="125" spans="2:5" ht="15.75" thickBot="1" x14ac:dyDescent="0.3">
      <c r="B125" s="1">
        <v>140</v>
      </c>
      <c r="C125" s="3">
        <v>413.15</v>
      </c>
      <c r="D125" s="4">
        <v>3.6139999999999999</v>
      </c>
      <c r="E125" s="4">
        <v>0.92579999999999996</v>
      </c>
    </row>
    <row r="126" spans="2:5" ht="15.75" thickBot="1" x14ac:dyDescent="0.3">
      <c r="B126" s="5">
        <v>145</v>
      </c>
      <c r="C126" s="7">
        <v>418.15</v>
      </c>
      <c r="D126" s="8">
        <v>4.1550000000000002</v>
      </c>
      <c r="E126" s="8">
        <v>0.9214</v>
      </c>
    </row>
    <row r="127" spans="2:5" ht="15.75" thickBot="1" x14ac:dyDescent="0.3">
      <c r="B127" s="1">
        <v>155</v>
      </c>
      <c r="C127" s="3">
        <v>428.15</v>
      </c>
      <c r="D127" s="4">
        <v>5.4329999999999998</v>
      </c>
      <c r="E127" s="4">
        <v>0.91210000000000002</v>
      </c>
    </row>
    <row r="128" spans="2:5" ht="15.75" thickBot="1" x14ac:dyDescent="0.3">
      <c r="B128" s="5">
        <v>160</v>
      </c>
      <c r="C128" s="7">
        <v>433.15</v>
      </c>
      <c r="D128" s="8">
        <v>6.181</v>
      </c>
      <c r="E128" s="8">
        <v>0.9073</v>
      </c>
    </row>
    <row r="129" spans="2:5" ht="15.75" thickBot="1" x14ac:dyDescent="0.3">
      <c r="B129" s="1">
        <v>165</v>
      </c>
      <c r="C129" s="3">
        <v>438.15</v>
      </c>
      <c r="D129" s="4">
        <v>7.008</v>
      </c>
      <c r="E129" s="4">
        <v>0.90239999999999998</v>
      </c>
    </row>
    <row r="130" spans="2:5" ht="15.75" thickBot="1" x14ac:dyDescent="0.3">
      <c r="B130" s="5">
        <v>170</v>
      </c>
      <c r="C130" s="7">
        <v>433.15</v>
      </c>
      <c r="D130" s="8">
        <v>7.92</v>
      </c>
      <c r="E130" s="8">
        <v>0.89729999999999999</v>
      </c>
    </row>
    <row r="131" spans="2:5" ht="15.75" thickBot="1" x14ac:dyDescent="0.3">
      <c r="B131" s="1">
        <v>175</v>
      </c>
      <c r="C131" s="3">
        <v>448.15</v>
      </c>
      <c r="D131" s="4">
        <v>8.9239999999999995</v>
      </c>
      <c r="E131" s="4">
        <v>0.8921</v>
      </c>
    </row>
    <row r="132" spans="2:5" ht="15.75" thickBot="1" x14ac:dyDescent="0.3">
      <c r="B132" s="5">
        <v>180</v>
      </c>
      <c r="C132" s="7">
        <v>453.15</v>
      </c>
      <c r="D132" s="8">
        <v>10.026999999999999</v>
      </c>
      <c r="E132" s="8">
        <v>0.88690000000000002</v>
      </c>
    </row>
    <row r="133" spans="2:5" ht="15.75" thickBot="1" x14ac:dyDescent="0.3">
      <c r="B133" s="1">
        <v>185</v>
      </c>
      <c r="C133" s="3">
        <v>458.15</v>
      </c>
      <c r="D133" s="4">
        <v>11.233000000000001</v>
      </c>
      <c r="E133" s="4">
        <v>0.88149999999999995</v>
      </c>
    </row>
    <row r="134" spans="2:5" ht="15.75" thickBot="1" x14ac:dyDescent="0.3">
      <c r="B134" s="5">
        <v>190</v>
      </c>
      <c r="C134" s="7">
        <v>463.15</v>
      </c>
      <c r="D134" s="8">
        <v>12.551</v>
      </c>
      <c r="E134" s="8">
        <v>0.876</v>
      </c>
    </row>
    <row r="135" spans="2:5" ht="15.75" thickBot="1" x14ac:dyDescent="0.3">
      <c r="B135" s="1">
        <v>195</v>
      </c>
      <c r="C135" s="3">
        <v>468.15</v>
      </c>
      <c r="D135" s="4">
        <v>13.987</v>
      </c>
      <c r="E135" s="4">
        <v>0.87039999999999995</v>
      </c>
    </row>
    <row r="136" spans="2:5" ht="15.75" thickBot="1" x14ac:dyDescent="0.3">
      <c r="B136" s="5">
        <v>200</v>
      </c>
      <c r="C136" s="7">
        <v>473.15</v>
      </c>
      <c r="D136" s="8">
        <v>15.55</v>
      </c>
      <c r="E136" s="8">
        <v>0.86470000000000002</v>
      </c>
    </row>
    <row r="137" spans="2:5" ht="15.75" thickBot="1" x14ac:dyDescent="0.3">
      <c r="B137" s="1">
        <v>205</v>
      </c>
      <c r="C137" s="3">
        <v>478.15</v>
      </c>
      <c r="D137" s="4">
        <v>17.242999999999999</v>
      </c>
      <c r="E137" s="4">
        <v>0.85880000000000001</v>
      </c>
    </row>
    <row r="138" spans="2:5" ht="15.75" thickBot="1" x14ac:dyDescent="0.3">
      <c r="B138" s="5">
        <v>210</v>
      </c>
      <c r="C138" s="7">
        <v>483.15</v>
      </c>
      <c r="D138" s="8">
        <v>19.077000000000002</v>
      </c>
      <c r="E138" s="8">
        <v>0.8528</v>
      </c>
    </row>
    <row r="139" spans="2:5" ht="15.75" thickBot="1" x14ac:dyDescent="0.3">
      <c r="B139" s="1">
        <v>215</v>
      </c>
      <c r="C139" s="3">
        <v>488.15</v>
      </c>
      <c r="D139" s="4">
        <v>21.06</v>
      </c>
      <c r="E139" s="4">
        <v>0.84670000000000001</v>
      </c>
    </row>
    <row r="140" spans="2:5" ht="15.75" thickBot="1" x14ac:dyDescent="0.3">
      <c r="B140" s="5">
        <v>220</v>
      </c>
      <c r="C140" s="7">
        <v>493.15</v>
      </c>
      <c r="D140" s="8">
        <v>23.198</v>
      </c>
      <c r="E140" s="8">
        <v>0.84030000000000005</v>
      </c>
    </row>
    <row r="141" spans="2:5" ht="15.75" thickBot="1" x14ac:dyDescent="0.3">
      <c r="B141" s="1">
        <v>225</v>
      </c>
      <c r="C141" s="3">
        <v>498.15</v>
      </c>
      <c r="D141" s="4">
        <v>25.501000000000001</v>
      </c>
      <c r="E141" s="4">
        <v>0.83389999999999997</v>
      </c>
    </row>
    <row r="142" spans="2:5" ht="15.75" thickBot="1" x14ac:dyDescent="0.3">
      <c r="B142" s="5">
        <v>230</v>
      </c>
      <c r="C142" s="7">
        <v>503.15</v>
      </c>
      <c r="D142" s="8">
        <v>27.975999999999999</v>
      </c>
      <c r="E142" s="8">
        <v>0.82730000000000004</v>
      </c>
    </row>
    <row r="143" spans="2:5" ht="15.75" thickBot="1" x14ac:dyDescent="0.3">
      <c r="B143" s="1">
        <v>235</v>
      </c>
      <c r="C143" s="3">
        <v>508.15</v>
      </c>
      <c r="D143" s="4">
        <v>30.632000000000001</v>
      </c>
      <c r="E143" s="4">
        <v>0.82050000000000001</v>
      </c>
    </row>
    <row r="144" spans="2:5" ht="15.75" thickBot="1" x14ac:dyDescent="0.3">
      <c r="B144" s="5">
        <v>240</v>
      </c>
      <c r="C144" s="7">
        <v>513.15</v>
      </c>
      <c r="D144" s="8">
        <v>33.478000000000002</v>
      </c>
      <c r="E144" s="8">
        <v>0.81359999999999999</v>
      </c>
    </row>
    <row r="145" spans="2:5" ht="15.75" thickBot="1" x14ac:dyDescent="0.3">
      <c r="B145" s="1">
        <v>245</v>
      </c>
      <c r="C145" s="3">
        <v>518.15</v>
      </c>
      <c r="D145" s="4">
        <v>36.523000000000003</v>
      </c>
      <c r="E145" s="4">
        <v>0.80649999999999999</v>
      </c>
    </row>
    <row r="146" spans="2:5" ht="15.75" thickBot="1" x14ac:dyDescent="0.3">
      <c r="B146" s="5">
        <v>250</v>
      </c>
      <c r="C146" s="7">
        <v>523.15</v>
      </c>
      <c r="D146" s="8">
        <v>39.776000000000003</v>
      </c>
      <c r="E146" s="8">
        <v>0.79920000000000002</v>
      </c>
    </row>
    <row r="147" spans="2:5" ht="15.75" thickBot="1" x14ac:dyDescent="0.3">
      <c r="B147" s="1">
        <v>255</v>
      </c>
      <c r="C147" s="3">
        <v>528.15</v>
      </c>
      <c r="D147" s="4">
        <v>43.246000000000002</v>
      </c>
      <c r="E147" s="4">
        <v>0.79159999999999997</v>
      </c>
    </row>
    <row r="148" spans="2:5" ht="15.75" thickBot="1" x14ac:dyDescent="0.3">
      <c r="B148" s="5">
        <v>260</v>
      </c>
      <c r="C148" s="7">
        <v>533.15</v>
      </c>
      <c r="D148" s="8">
        <v>46.942999999999998</v>
      </c>
      <c r="E148" s="8">
        <v>0.78390000000000004</v>
      </c>
    </row>
    <row r="149" spans="2:5" ht="15.75" thickBot="1" x14ac:dyDescent="0.3">
      <c r="B149" s="1">
        <v>265</v>
      </c>
      <c r="C149" s="3">
        <v>538.15</v>
      </c>
      <c r="D149" s="4">
        <v>50.877000000000002</v>
      </c>
      <c r="E149" s="4">
        <v>0.77590000000000003</v>
      </c>
    </row>
    <row r="150" spans="2:5" ht="15.75" thickBot="1" x14ac:dyDescent="0.3">
      <c r="B150" s="5">
        <v>270</v>
      </c>
      <c r="C150" s="7">
        <v>543.15</v>
      </c>
      <c r="D150" s="8">
        <v>55.058</v>
      </c>
      <c r="E150" s="8">
        <v>0.76780000000000004</v>
      </c>
    </row>
    <row r="151" spans="2:5" ht="15.75" thickBot="1" x14ac:dyDescent="0.3">
      <c r="B151" s="1">
        <v>275</v>
      </c>
      <c r="C151" s="3">
        <v>548.15</v>
      </c>
      <c r="D151" s="4">
        <v>59.496000000000002</v>
      </c>
      <c r="E151" s="4">
        <v>0.75929999999999997</v>
      </c>
    </row>
    <row r="152" spans="2:5" ht="15.75" thickBot="1" x14ac:dyDescent="0.3">
      <c r="B152" s="5">
        <v>280</v>
      </c>
      <c r="C152" s="7">
        <v>553.15</v>
      </c>
      <c r="D152" s="8">
        <v>64.201999999999998</v>
      </c>
      <c r="E152" s="8">
        <v>0.75049999999999994</v>
      </c>
    </row>
    <row r="153" spans="2:5" ht="15.75" thickBot="1" x14ac:dyDescent="0.3">
      <c r="B153" s="1">
        <v>285</v>
      </c>
      <c r="C153" s="3">
        <v>558.15</v>
      </c>
      <c r="D153" s="4">
        <v>69.186000000000007</v>
      </c>
      <c r="E153" s="4">
        <v>0.74150000000000005</v>
      </c>
    </row>
    <row r="154" spans="2:5" ht="15.75" thickBot="1" x14ac:dyDescent="0.3">
      <c r="B154" s="5">
        <v>290</v>
      </c>
      <c r="C154" s="7">
        <v>563.15</v>
      </c>
      <c r="D154" s="8">
        <v>74.460999999999999</v>
      </c>
      <c r="E154" s="8">
        <v>0.73209999999999997</v>
      </c>
    </row>
    <row r="155" spans="2:5" ht="15.75" thickBot="1" x14ac:dyDescent="0.3">
      <c r="B155" s="1">
        <v>295</v>
      </c>
      <c r="C155" s="3">
        <v>568.15</v>
      </c>
      <c r="D155" s="4">
        <v>80.037000000000006</v>
      </c>
      <c r="E155" s="4">
        <v>0.72230000000000005</v>
      </c>
    </row>
    <row r="156" spans="2:5" ht="15.75" thickBot="1" x14ac:dyDescent="0.3">
      <c r="B156" s="5">
        <v>300</v>
      </c>
      <c r="C156" s="7">
        <v>573.15</v>
      </c>
      <c r="D156" s="8">
        <v>85.927000000000007</v>
      </c>
      <c r="E156" s="8">
        <v>0.71220000000000006</v>
      </c>
    </row>
    <row r="157" spans="2:5" ht="15.75" thickBot="1" x14ac:dyDescent="0.3">
      <c r="B157" s="1">
        <v>305</v>
      </c>
      <c r="C157" s="3">
        <v>578.15</v>
      </c>
      <c r="D157" s="4">
        <v>92.144000000000005</v>
      </c>
      <c r="E157" s="4">
        <v>0.70169999999999999</v>
      </c>
    </row>
    <row r="158" spans="2:5" ht="15.75" thickBot="1" x14ac:dyDescent="0.3">
      <c r="B158" s="5">
        <v>310</v>
      </c>
      <c r="C158" s="7">
        <v>583.15</v>
      </c>
      <c r="D158" s="8">
        <v>98.7</v>
      </c>
      <c r="E158" s="8">
        <v>0.69059999999999999</v>
      </c>
    </row>
    <row r="159" spans="2:5" ht="15.75" thickBot="1" x14ac:dyDescent="0.3">
      <c r="B159" s="1">
        <v>315</v>
      </c>
      <c r="C159" s="3">
        <v>588.15</v>
      </c>
      <c r="D159" s="4">
        <v>105.61</v>
      </c>
      <c r="E159" s="4">
        <v>0.67910000000000004</v>
      </c>
    </row>
    <row r="160" spans="2:5" ht="15.75" thickBot="1" x14ac:dyDescent="0.3">
      <c r="B160" s="5">
        <v>320</v>
      </c>
      <c r="C160" s="7">
        <v>593.15</v>
      </c>
      <c r="D160" s="8">
        <v>112.89</v>
      </c>
      <c r="E160" s="8">
        <v>0.66690000000000005</v>
      </c>
    </row>
    <row r="161" spans="2:5" ht="15.75" thickBot="1" x14ac:dyDescent="0.3">
      <c r="B161" s="1">
        <v>325</v>
      </c>
      <c r="C161" s="3">
        <v>598.15</v>
      </c>
      <c r="D161" s="4">
        <v>120.56</v>
      </c>
      <c r="E161" s="4">
        <v>0.65410000000000001</v>
      </c>
    </row>
    <row r="162" spans="2:5" ht="15.75" thickBot="1" x14ac:dyDescent="0.3">
      <c r="B162" s="5">
        <v>330</v>
      </c>
      <c r="C162" s="7">
        <v>603.15</v>
      </c>
      <c r="D162" s="8">
        <v>128.63</v>
      </c>
      <c r="E162" s="8">
        <v>0.64039999999999997</v>
      </c>
    </row>
    <row r="163" spans="2:5" ht="15.75" thickBot="1" x14ac:dyDescent="0.3">
      <c r="B163" s="1">
        <v>340</v>
      </c>
      <c r="C163" s="3">
        <v>613.15</v>
      </c>
      <c r="D163" s="4">
        <v>146.05000000000001</v>
      </c>
      <c r="E163" s="4">
        <v>0.61019999999999996</v>
      </c>
    </row>
    <row r="164" spans="2:5" ht="15.75" thickBot="1" x14ac:dyDescent="0.3">
      <c r="B164" s="5">
        <v>350</v>
      </c>
      <c r="C164" s="7">
        <v>623.15</v>
      </c>
      <c r="D164" s="8">
        <v>165.35</v>
      </c>
      <c r="E164" s="8">
        <v>0.57430000000000003</v>
      </c>
    </row>
    <row r="165" spans="2:5" ht="15.75" thickBot="1" x14ac:dyDescent="0.3">
      <c r="B165" s="1">
        <v>360</v>
      </c>
      <c r="C165" s="3">
        <v>633.15</v>
      </c>
      <c r="D165" s="4">
        <v>186.75</v>
      </c>
      <c r="E165" s="4">
        <v>0.52749999999999997</v>
      </c>
    </row>
    <row r="166" spans="2:5" ht="15.75" thickBot="1" x14ac:dyDescent="0.3">
      <c r="B166" s="5">
        <v>370</v>
      </c>
      <c r="C166" s="7">
        <v>643.15</v>
      </c>
      <c r="D166" s="8">
        <v>210.54</v>
      </c>
      <c r="E166" s="8">
        <v>0.45179999999999998</v>
      </c>
    </row>
    <row r="167" spans="2:5" ht="15.75" thickBot="1" x14ac:dyDescent="0.3">
      <c r="B167" s="1">
        <v>374.15</v>
      </c>
      <c r="C167" s="3">
        <v>647.29999999999995</v>
      </c>
      <c r="D167" s="4">
        <v>221.2</v>
      </c>
      <c r="E167" s="4">
        <v>0.31540000000000001</v>
      </c>
    </row>
  </sheetData>
  <sheetProtection algorithmName="SHA-512" hashValue="IodHbYk3dh7M/2O+Ja2D7uaztFtkWstCwuqGxnGwIKPziXkJh7oF1j4UCJ+bYYEKp5SR9bKT1F8ke4WBPWlWDw==" saltValue="oku9M8gXKzofqKam/1coXw==" spinCount="100000" sheet="1" objects="1" scenarios="1"/>
  <mergeCells count="5">
    <mergeCell ref="B3:B4"/>
    <mergeCell ref="C3:C4"/>
    <mergeCell ref="D3:D4"/>
    <mergeCell ref="E3:E4"/>
    <mergeCell ref="B1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hesap</vt:lpstr>
      <vt:lpstr>TABLOLAR</vt:lpstr>
      <vt:lpstr>hr v</vt:lpstr>
      <vt:lpstr>BUHARLAŞMA BAS.</vt:lpstr>
      <vt:lpstr>hesap!Yazdırma_Alanı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DERYA IPEK DEMIR</cp:lastModifiedBy>
  <cp:lastPrinted>2020-01-17T08:16:38Z</cp:lastPrinted>
  <dcterms:created xsi:type="dcterms:W3CDTF">2019-12-13T10:25:00Z</dcterms:created>
  <dcterms:modified xsi:type="dcterms:W3CDTF">2020-01-17T08:17:48Z</dcterms:modified>
</cp:coreProperties>
</file>